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ggov.sharepoint.com/sites/Regulacin-Energa-EE-Transmision01/Documentos compartidos/EE-Transmision01/Metodología/Estudio actualización unidades constructivas 2024/Circular publicación informe final/"/>
    </mc:Choice>
  </mc:AlternateContent>
  <xr:revisionPtr revIDLastSave="1" documentId="8_{B8002642-EE4A-4172-AF4E-5F950AFE75DF}" xr6:coauthVersionLast="47" xr6:coauthVersionMax="47" xr10:uidLastSave="{078B63C0-A010-452B-A7EE-31178B41F482}"/>
  <bookViews>
    <workbookView xWindow="-110" yWindow="-110" windowWidth="19420" windowHeight="11500" xr2:uid="{3102B584-937E-4D65-9350-0394F8C78032}"/>
  </bookViews>
  <sheets>
    <sheet name="UC_ACTUALIZADAS" sheetId="1" r:id="rId1"/>
    <sheet name="UC_RES 011_CONST 2023" sheetId="4" r:id="rId2"/>
    <sheet name="UC_NUEVAS TECNOLOGIAS" sheetId="2" r:id="rId3"/>
    <sheet name="DESAGREGACION-NUEVAS-UC " sheetId="3" r:id="rId4"/>
  </sheets>
  <externalReferences>
    <externalReference r:id="rId5"/>
    <externalReference r:id="rId6"/>
  </externalReferences>
  <definedNames>
    <definedName name="\A">#REF!</definedName>
    <definedName name="\C">[2]Indices!#REF!</definedName>
    <definedName name="\D">#REF!</definedName>
    <definedName name="__123Graph_ASISTEMAS" hidden="1">#REF!</definedName>
    <definedName name="_f" localSheetId="3" hidden="1">{"vista 1",#N/A,FALSE,"CMP";"vista 2",#N/A,FALSE,"CMP"}</definedName>
    <definedName name="_f" localSheetId="1" hidden="1">{"vista 1",#N/A,FALSE,"CMP";"vista 2",#N/A,FALSE,"CMP"}</definedName>
    <definedName name="_f" hidden="1">{"vista 1",#N/A,FALSE,"CMP";"vista 2",#N/A,FALSE,"CMP"}</definedName>
    <definedName name="_xlnm._FilterDatabase" localSheetId="0" hidden="1">UC_ACTUALIZADAS!$A$1:$D$475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localSheetId="3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AN1">[2]Indices!#REF!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a" localSheetId="3" hidden="1">{"vista 1",#N/A,FALSE,"CMP";"vista 2",#N/A,FALSE,"CMP"}</definedName>
    <definedName name="aa" localSheetId="1" hidden="1">{"vista 1",#N/A,FALSE,"CMP";"vista 2",#N/A,FALSE,"CMP"}</definedName>
    <definedName name="aa" hidden="1">{"vista 1",#N/A,FALSE,"CMP";"vista 2",#N/A,FALSE,"CMP"}</definedName>
    <definedName name="aaa" localSheetId="3" hidden="1">{"vista 1",#N/A,FALSE,"CMP";"vista 2",#N/A,FALSE,"CMP"}</definedName>
    <definedName name="aaa" localSheetId="1" hidden="1">{"vista 1",#N/A,FALSE,"CMP";"vista 2",#N/A,FALSE,"CMP"}</definedName>
    <definedName name="aaa" hidden="1">{"vista 1",#N/A,FALSE,"CMP";"vista 2",#N/A,FALSE,"CMP"}</definedName>
    <definedName name="ABRIL">[2]TASAS!#REF!</definedName>
    <definedName name="AGOSTO">[2]TASAS!#REF!</definedName>
    <definedName name="_xlnm.Database">#REF!</definedName>
    <definedName name="BLOQUE">#REF!</definedName>
    <definedName name="C_">#REF!</definedName>
    <definedName name="CANTIDAD_ACCESORIOS_LN4">#REF!</definedName>
    <definedName name="CANTIDAD_ACERO_SE_N2">#REF!</definedName>
    <definedName name="CANTIDAD_ACERO_SE_N4">#REF!</definedName>
    <definedName name="CANTIDAD_MONTAJE_CONEXIÓN_STN">#REF!</definedName>
    <definedName name="CANTIDAD_MONTAJE_SE_N2">#REF!</definedName>
    <definedName name="CANTIDAD_MONTAJE_SE_N3">#REF!</definedName>
    <definedName name="CANTIDAD_MONTAJE_SE_N4">#REF!</definedName>
    <definedName name="CANTIDAD_OBRAS_CIVILES_CONEXIÓN_STN">#REF!</definedName>
    <definedName name="CANTIDAD_OBRAS_CIVILES_SE_N2">#REF!</definedName>
    <definedName name="CANTIDAD_OBRAS_CIVILES_SE_N3">#REF!</definedName>
    <definedName name="CANTIDAD_OBRAS_CIVILES_SE_N4">#REF!</definedName>
    <definedName name="CANTIDAD_UC_CONEXIÓN_STN">#REF!</definedName>
    <definedName name="CANTIDAD_UC_SE_N2">#REF!</definedName>
    <definedName name="CANTIDAD_UC_SE_N3">#REF!</definedName>
    <definedName name="CANTIDAD_UC_SE_N4">#REF!</definedName>
    <definedName name="CANTIDADES_CONEXIÓN_STN">#REF!</definedName>
    <definedName name="CANTIDADES_ETC1_CONEXIÓN_STN">#REF!</definedName>
    <definedName name="CANTIDADES_ETC1_SE_N2">#REF!</definedName>
    <definedName name="CANTIDADES_ETC1_SE_N3">#REF!</definedName>
    <definedName name="CANTIDADES_ETC1_SE_N4">#REF!</definedName>
    <definedName name="CANTIDADES_ETC2_SE_N2">#REF!</definedName>
    <definedName name="CANTIDADES_ETC2_SE_N3">#REF!</definedName>
    <definedName name="CANTIDADES_ETC2_SE_N4">#REF!</definedName>
    <definedName name="CANTIDADES_ETC3_CONEXIÓN_STN">#REF!</definedName>
    <definedName name="CANTIDADES_ETC3_SE_N3">#REF!</definedName>
    <definedName name="CANTIDADES_ETC3_SE_N4">#REF!</definedName>
    <definedName name="CANTIDADES_ETC4_SE_N3">#REF!</definedName>
    <definedName name="CANTIDADES_ETC4_SE_N4">#REF!</definedName>
    <definedName name="CANTIDADES_ETC5_SE_N3">#REF!</definedName>
    <definedName name="CANTIDADES_ETC6_SE_N3">#REF!</definedName>
    <definedName name="CANTIDADES_ETC7_SE_N3">#REF!</definedName>
    <definedName name="CANTIDADES_ETC8_SE_N3">#REF!</definedName>
    <definedName name="CI_VUCPA">#REF!</definedName>
    <definedName name="CODACTMTOLT">#REF!</definedName>
    <definedName name="CÓDIGO_UC82_EQUIVALENTE">#REF!</definedName>
    <definedName name="CODRTSCEL">#REF!</definedName>
    <definedName name="CODSUM">#REF!</definedName>
    <definedName name="COMPARACIÓN_VALORACIÓN_OR">#REF!</definedName>
    <definedName name="Concepto">#REF!</definedName>
    <definedName name="CONTRIBU">[2]IPM!$A$1:$V$8</definedName>
    <definedName name="copia" hidden="1">#REF!</definedName>
    <definedName name="COSTO_ADMON_COMPENSACIONES">#REF!</definedName>
    <definedName name="COSTO_APOYOS">#REF!</definedName>
    <definedName name="COSTO_CÁMARAS">#REF!</definedName>
    <definedName name="COSTO_CONDUCTOR_TIPO_LN2">#REF!</definedName>
    <definedName name="COSTO_ELEMENTOS_TOTAL">#REF!</definedName>
    <definedName name="COSTO_ING_COMPENSACIONES">#REF!</definedName>
    <definedName name="COSTO_INSTALACIÓN_APOYOS">#REF!</definedName>
    <definedName name="COSTO_INSTALACION_CAMARAS">#REF!</definedName>
    <definedName name="COSTO_INT_COMPENSACIONES">#REF!</definedName>
    <definedName name="COSTO_MONTAJE_ESTRUCTURAS_LN3">#REF!</definedName>
    <definedName name="COSTO_MPPS_COMPENSACIONES">#REF!</definedName>
    <definedName name="COSTO_OBRAS_CIVILES_COMPENSACIONES">#REF!</definedName>
    <definedName name="COSTO_TRANSFORMADORES">#REF!</definedName>
    <definedName name="COSTO_TRANSFORMADORES_POTENCIA">#REF!</definedName>
    <definedName name="COSTO_UC_COMPENSACIONES">#REF!</definedName>
    <definedName name="COSTO_UC_LN4">#REF!</definedName>
    <definedName name="COSTO_UC36_EQUIVALENTE">#REF!</definedName>
    <definedName name="COSTORTSCEL">#REF!</definedName>
    <definedName name="COSTOS_MONTAJE_LN4">#REF!</definedName>
    <definedName name="COSTOS_OBRAS_CIVILES_LN4">#REF!</definedName>
    <definedName name="COSTOS_VARIABLES_OBRAS_CIVILES_COMPENSACIONES">#REF!</definedName>
    <definedName name="CRITERIO">#REF!</definedName>
    <definedName name="CUADRO10">[2]Hoja1!$B$2:$Z$70</definedName>
    <definedName name="CUADRO11">[2]Hoja1!$B$2:$G$42</definedName>
    <definedName name="CUADRO12">[2]Hoja1!$B$2:$S$104</definedName>
    <definedName name="CUADRO13">[2]Hoja1!$B$2:$K$98</definedName>
    <definedName name="CUADRO14">[2]Hoja1!$B$2:$H$67</definedName>
    <definedName name="CUADRO15">[2]Hoja1!$B$2:$H$112</definedName>
    <definedName name="CUADRO16">[2]Hoja1!$B$2:$J$114</definedName>
    <definedName name="CUADRO17">[2]Hoja1!$B$2:$I$108</definedName>
    <definedName name="CUADRO18">[2]Hoja1!$B$2:$H$159</definedName>
    <definedName name="CUADRO19">[2]Hoja1!$B$2:$K$30</definedName>
    <definedName name="CUADRO20">[2]Hoja1!$B$2:$F$113</definedName>
    <definedName name="CUADRO8">[2]Hoja1!$B$2:$E$66</definedName>
    <definedName name="CUADRO9">[2]Hoja1!$B$2:$O$95</definedName>
    <definedName name="cuaII3A">[2]A!$B$3:$J$101</definedName>
    <definedName name="cuaII3B">[2]A!$B$110:$I$208</definedName>
    <definedName name="cuaII3C">[2]A!$B$217:$I$316</definedName>
    <definedName name="cuaII4A">[2]A!$N$3:$T$104</definedName>
    <definedName name="cuaII4B">[2]A!$N$110:$T$211</definedName>
    <definedName name="cuaII4C">[2]A!$N$217:$T$318</definedName>
    <definedName name="cuaII5A">[2]A!$X$3:$AE$103</definedName>
    <definedName name="cuaII5B">[2]A!$X$110:$AD$210</definedName>
    <definedName name="cuaII5C">[2]A!$X$217:$AD$317</definedName>
    <definedName name="D">[2]Indices!#REF!</definedName>
    <definedName name="DataBASES">#REF!</definedName>
    <definedName name="DDP_ING_INT_CC">#REF!</definedName>
    <definedName name="DDP_N2L">#REF!</definedName>
    <definedName name="departamento">#REF!</definedName>
    <definedName name="DESCRIPCION_LN2">#REF!</definedName>
    <definedName name="DESCSUM">#REF!</definedName>
    <definedName name="DIA">[2]TASAS!#REF!</definedName>
    <definedName name="Dólar">#REF!</definedName>
    <definedName name="Dólar2">#REF!</definedName>
    <definedName name="ESCENARIOS_PRECIO_ACERO">#REF!</definedName>
    <definedName name="ESTRUCTURA_LN4">#REF!</definedName>
    <definedName name="ETC_1_CONEXIÓN_STN">#REF!</definedName>
    <definedName name="ETC_1_SE_N2">#REF!</definedName>
    <definedName name="ETC_1_SE_N3">#REF!</definedName>
    <definedName name="ETC_1_SE_N4">#REF!</definedName>
    <definedName name="ETC_2_CONEXIÓN_STN">#REF!</definedName>
    <definedName name="ETC_2_SE_N2">#REF!</definedName>
    <definedName name="ETC_2_SE_N3">#REF!</definedName>
    <definedName name="ETC_2_SE_N4">#REF!</definedName>
    <definedName name="ETC_3_CONEXIÓN_STN">#REF!</definedName>
    <definedName name="ETC_3_SE_N3">#REF!</definedName>
    <definedName name="ETC_3_SE_N4">#REF!</definedName>
    <definedName name="ETC_4_SE_N3">#REF!</definedName>
    <definedName name="ETC_4_SE_N4">#REF!</definedName>
    <definedName name="ETC_5_SE_N3">#REF!</definedName>
    <definedName name="ETC_5_SE_N4">#REF!</definedName>
    <definedName name="ETC_6_SE_N3">#REF!</definedName>
    <definedName name="ETC_7_SE_N3">#REF!</definedName>
    <definedName name="ETC_8_SE_N3">#REF!</definedName>
    <definedName name="extrae">#REF!</definedName>
    <definedName name="FACTOR_COBRE">#REF!</definedName>
    <definedName name="FACTOR_INDEXACIÓN">#REF!</definedName>
    <definedName name="FACTOR_PONDERACIÓN_PRECIOS">#REF!</definedName>
    <definedName name="FACTOR_REPUESTOS_SE">#REF!</definedName>
    <definedName name="FAJU_060_001_010">#REF!</definedName>
    <definedName name="FAJU_220_026_060">#REF!</definedName>
    <definedName name="Fecha">#REF!</definedName>
    <definedName name="FI_COMPENSACIONES_082">#REF!</definedName>
    <definedName name="FI_CREG_082">#REF!</definedName>
    <definedName name="FI_LÍNEAS_AEREAS_082">#REF!</definedName>
    <definedName name="FI_LÍNEAS_SUB_082">#REF!</definedName>
    <definedName name="FI_SE_082">#REF!</definedName>
    <definedName name="FI_TRAFOS_082">#REF!</definedName>
    <definedName name="FI_UC_082">#REF!</definedName>
    <definedName name="GRAFICOS">#REF!</definedName>
    <definedName name="ID_UC_CONEXIÓN_STN">#REF!</definedName>
    <definedName name="ID_UC_SE_N2">#REF!</definedName>
    <definedName name="ID_UC_SE_N3">#REF!</definedName>
    <definedName name="ID_UC_SE_N4">#REF!</definedName>
    <definedName name="imp84coc">#REF!</definedName>
    <definedName name="imp84con">#REF!</definedName>
    <definedName name="IMPACTO_CAMBIOS_VALORACIÓN">#REF!</definedName>
    <definedName name="IMPACTO_LN2">#REF!</definedName>
    <definedName name="IMPACTO_LN3">#REF!</definedName>
    <definedName name="IMPACTO_LN4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'[2]101'!#REF!</definedName>
    <definedName name="IMPV1A">#REF!</definedName>
    <definedName name="IMPV1B">#REF!</definedName>
    <definedName name="INDEXADORES">#REF!</definedName>
    <definedName name="inf">#REF!</definedName>
    <definedName name="INVENTARIO_UC_082">#REF!</definedName>
    <definedName name="LINEASAA">#REF!</definedName>
    <definedName name="LISTA_ESTRUCTURAS_LN4">#REF!</definedName>
    <definedName name="LISTA_SE_N4">#REF!</definedName>
    <definedName name="LISTA_UC_CONEXIÓN_STN">#REF!</definedName>
    <definedName name="LISTA_UC_SE_N2">#REF!</definedName>
    <definedName name="LISTA_UC_SE_N3">#REF!</definedName>
    <definedName name="LISTA_UC_SE_N4">#REF!</definedName>
    <definedName name="LOCALIZACION_UC_LN2">#REF!</definedName>
    <definedName name="MONTAJE_N2L1_N2L12">#REF!</definedName>
    <definedName name="MONTAJE_N2L13_N2L24">#REF!</definedName>
    <definedName name="MONTAJE_N2L26_N2L34">#REF!</definedName>
    <definedName name="MONTAJE_N2L36_N2L52">#REF!</definedName>
    <definedName name="MONTAJE_N2L53_N2L64">#REF!</definedName>
    <definedName name="MONTAJE_N2L65_N2L68">#REF!</definedName>
    <definedName name="MONTAJE_N2L69_N2L72">#REF!</definedName>
    <definedName name="MONTAJE_N2L73_N2L76">#REF!</definedName>
    <definedName name="MONTAJE_N2L78">#REF!</definedName>
    <definedName name="MONTAJE_N2L79_N2L82">#REF!</definedName>
    <definedName name="MONTAJE_N2L84">#REF!</definedName>
    <definedName name="MONTAJE_N2L86_N2L96">#REF!</definedName>
    <definedName name="MONTAJE_N3L1_N3L52">#REF!</definedName>
    <definedName name="MONTAJE_N3L53_N3L57">#REF!</definedName>
    <definedName name="MONTAJE_N3L58_N3L59">#REF!</definedName>
    <definedName name="MONTAJE_N4L1_N4L70">#REF!</definedName>
    <definedName name="nais">#REF!</definedName>
    <definedName name="NBI">#REF!</definedName>
    <definedName name="NBITC">#REF!</definedName>
    <definedName name="NIVEL_TENSIÓN_UC">#REF!</definedName>
    <definedName name="OBRAS_CIVILES_N4L1_N4L70">#REF!</definedName>
    <definedName name="observaciones">#REF!</definedName>
    <definedName name="Observado">#REF!</definedName>
    <definedName name="OR">#REF!</definedName>
    <definedName name="ORIGEN_LN4">#REF!</definedName>
    <definedName name="Password">#REF!</definedName>
    <definedName name="PESO_ESTRUCTURAS_N4">#REF!</definedName>
    <definedName name="PESO_TORRES_RETENCIÓN_LN4">#REF!</definedName>
    <definedName name="PESO_TORRES_SUSPENSIÓN_LN4">#REF!</definedName>
    <definedName name="peso95015">#REF!</definedName>
    <definedName name="PMVA_060_001_010">#REF!</definedName>
    <definedName name="PON">#REF!</definedName>
    <definedName name="PORCENTAJE_INSPECCIÓN">#REF!</definedName>
    <definedName name="PRECIO_ACERO">#REF!</definedName>
    <definedName name="PRECSUM">#REF!</definedName>
    <definedName name="PROCSUM">#REF!</definedName>
    <definedName name="Programado">#REF!</definedName>
    <definedName name="RANGO_1">#REF!</definedName>
    <definedName name="RANGO_2">#REF!</definedName>
    <definedName name="RANGO_3">#REF!</definedName>
    <definedName name="RANGO_4">#REF!</definedName>
    <definedName name="RANGO_5">#REF!</definedName>
    <definedName name="RANGO_6">#REF!</definedName>
    <definedName name="RESUMEN_COSTOS">#REF!</definedName>
    <definedName name="RESUMEN_ETC_CONEXIÓN_STN">#REF!</definedName>
    <definedName name="RESUMEN_ETC_SE_N2">#REF!</definedName>
    <definedName name="RESUMEN_ETC_SE_N3">#REF!</definedName>
    <definedName name="RESUMEN_ETC_SE_N4">#REF!</definedName>
    <definedName name="RETENIDA">#REF!</definedName>
    <definedName name="S">#REF!</definedName>
    <definedName name="ServerNAME">#REF!</definedName>
    <definedName name="SERVIDUMBRES">#REF!</definedName>
    <definedName name="SOR">#REF!</definedName>
    <definedName name="SUMLLTT">#REF!</definedName>
    <definedName name="SUMLT">#REF!</definedName>
    <definedName name="T">#REF!</definedName>
    <definedName name="TABLA1">#REF!</definedName>
    <definedName name="tipo">#REF!</definedName>
    <definedName name="TIPO_LINEA_SE">#REF!</definedName>
    <definedName name="TIPO_UC">#REF!</definedName>
    <definedName name="TIPO_UC_LÍNEA_SE">#REF!</definedName>
    <definedName name="TIPSUM">#REF!</definedName>
    <definedName name="TRAFOS_1">#REF!</definedName>
    <definedName name="TRAFOS_2">#REF!</definedName>
    <definedName name="TRAFOS_3">#REF!</definedName>
    <definedName name="TRAFOS_4">#REF!</definedName>
    <definedName name="TRAFOS_5">#REF!</definedName>
    <definedName name="TRAFOS_6">#REF!</definedName>
    <definedName name="TRAFOS_TENSIÓN_082">#REF!</definedName>
    <definedName name="UAD_082">#REF!</definedName>
    <definedName name="UC_082_036">#REF!</definedName>
    <definedName name="UC_ADICIONALES">#REF!</definedName>
    <definedName name="UC_COMPENSACIONES">#REF!</definedName>
    <definedName name="UC_CONEXIÓN_STN">#REF!</definedName>
    <definedName name="UC_LN2">#REF!</definedName>
    <definedName name="UC_LN3">#REF!</definedName>
    <definedName name="UC_LN4">#REF!</definedName>
    <definedName name="UC_SE_N2">#REF!</definedName>
    <definedName name="UC_SE_N3">#REF!</definedName>
    <definedName name="UC_SE_N4">#REF!</definedName>
    <definedName name="UC_TRAFOS">#REF!</definedName>
    <definedName name="UNIDSUM">#REF!</definedName>
    <definedName name="VALORACIÓN_082">#REF!</definedName>
    <definedName name="VALORACION_082_TIPO_ACTIVOS">#REF!</definedName>
    <definedName name="VALORACIÓN_ACTIVOS">#REF!</definedName>
    <definedName name="VALORACIÓN_NUEVA">#REF!</definedName>
    <definedName name="VAR">#REF!</definedName>
    <definedName name="VARACORR">#REF!</definedName>
    <definedName name="VIDA_ÚTIL_UC">#REF!</definedName>
    <definedName name="wefrweqf">#REF!</definedName>
    <definedName name="WILLI">#REF!</definedName>
    <definedName name="wrn.Esquema._.Unifilar._.de._.CMP." localSheetId="3" hidden="1">{"vista 1",#N/A,FALSE,"CMP";"vista 2",#N/A,FALSE,"CMP"}</definedName>
    <definedName name="wrn.Esquema._.Unifilar._.de._.CMP." localSheetId="1" hidden="1">{"vista 1",#N/A,FALSE,"CMP";"vista 2",#N/A,FALSE,"CMP"}</definedName>
    <definedName name="wrn.Esquema._.Unifilar._.de._.CMP." hidden="1">{"vista 1",#N/A,FALSE,"CMP";"vista 2",#N/A,FALSE,"CMP"}</definedName>
    <definedName name="wrn.Tarifas." localSheetId="3" hidden="1">{"vista1",#N/A,FALSE,"Tarifas_Teoricas_May_97";"vista2",#N/A,FALSE,"Tarifas_Teoricas_May_97";"vista1",#N/A,FALSE,"Tarifas_Barra_May_97";"vista2",#N/A,FALSE,"Tarifas_Barra_May_97"}</definedName>
    <definedName name="wrn.Tarifas." localSheetId="1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localSheetId="3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localSheetId="3" hidden="1">{"vista 1",#N/A,FALSE,"CMP";"vista 2",#N/A,FALSE,"CMP"}</definedName>
    <definedName name="xxxx" localSheetId="1" hidden="1">{"vista 1",#N/A,FALSE,"CMP";"vista 2",#N/A,FALSE,"CMP"}</definedName>
    <definedName name="xxxx" hidden="1">{"vista 1",#N/A,FALSE,"CMP";"vista 2",#N/A,FALSE,"CMP"}</definedName>
    <definedName name="yy" localSheetId="3" hidden="1">{"vista 1",#N/A,FALSE,"CMP";"vista 2",#N/A,FALSE,"CMP"}</definedName>
    <definedName name="yy" localSheetId="1" hidden="1">{"vista 1",#N/A,FALSE,"CMP";"vista 2",#N/A,FALSE,"CMP"}</definedName>
    <definedName name="yy" hidden="1">{"vista 1",#N/A,FALSE,"CMP";"vista 2",#N/A,FALSE,"CMP"}</definedName>
    <definedName name="Z">[2]Indices!#REF!</definedName>
    <definedName name="zo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4" i="3" l="1"/>
  <c r="G124" i="3"/>
  <c r="F124" i="3"/>
  <c r="E124" i="3"/>
  <c r="D124" i="3"/>
  <c r="I124" i="3" s="1"/>
  <c r="H123" i="3"/>
  <c r="G123" i="3"/>
  <c r="F123" i="3"/>
  <c r="E123" i="3"/>
  <c r="D123" i="3"/>
  <c r="I123" i="3" s="1"/>
  <c r="H122" i="3"/>
  <c r="G122" i="3"/>
  <c r="F122" i="3"/>
  <c r="E122" i="3"/>
  <c r="D122" i="3"/>
  <c r="I122" i="3" s="1"/>
  <c r="H121" i="3"/>
  <c r="G121" i="3"/>
  <c r="F121" i="3"/>
  <c r="E121" i="3"/>
  <c r="D121" i="3"/>
  <c r="I121" i="3" s="1"/>
  <c r="H120" i="3"/>
  <c r="G120" i="3"/>
  <c r="F120" i="3"/>
  <c r="E120" i="3"/>
  <c r="D120" i="3"/>
  <c r="I120" i="3" s="1"/>
  <c r="H112" i="3"/>
  <c r="G113" i="3" s="1"/>
  <c r="H111" i="3"/>
  <c r="H110" i="3"/>
  <c r="I105" i="3"/>
  <c r="I104" i="3"/>
  <c r="I103" i="3"/>
  <c r="I102" i="3"/>
  <c r="I97" i="3"/>
  <c r="I96" i="3"/>
  <c r="I95" i="3"/>
  <c r="H88" i="3"/>
  <c r="H87" i="3"/>
  <c r="H86" i="3"/>
  <c r="H85" i="3"/>
  <c r="H84" i="3"/>
  <c r="H83" i="3"/>
  <c r="H82" i="3"/>
  <c r="I70" i="3"/>
  <c r="I69" i="3"/>
  <c r="I63" i="3"/>
  <c r="I62" i="3"/>
  <c r="I61" i="3"/>
  <c r="I60" i="3"/>
  <c r="I59" i="3"/>
  <c r="I54" i="3"/>
  <c r="I53" i="3"/>
  <c r="I52" i="3"/>
  <c r="I51" i="3"/>
  <c r="V42" i="3"/>
  <c r="U42" i="3"/>
  <c r="I41" i="3"/>
  <c r="I42" i="3" s="1"/>
  <c r="G41" i="3"/>
  <c r="F41" i="3"/>
  <c r="I30" i="3"/>
  <c r="H30" i="3"/>
  <c r="G30" i="3"/>
  <c r="D30" i="3"/>
  <c r="V18" i="3"/>
  <c r="U18" i="3"/>
  <c r="F17" i="3"/>
  <c r="F18" i="3" s="1"/>
  <c r="F16" i="3"/>
  <c r="F14" i="3"/>
  <c r="F13" i="3"/>
  <c r="F12" i="3"/>
  <c r="C113" i="3" l="1"/>
  <c r="D113" i="3"/>
  <c r="E113" i="3"/>
  <c r="F113" i="3"/>
</calcChain>
</file>

<file path=xl/sharedStrings.xml><?xml version="1.0" encoding="utf-8"?>
<sst xmlns="http://schemas.openxmlformats.org/spreadsheetml/2006/main" count="1775" uniqueCount="1055">
  <si>
    <t>UC Res 011/2009</t>
  </si>
  <si>
    <t>UC</t>
  </si>
  <si>
    <t>Descripción</t>
  </si>
  <si>
    <t>VALOR DIC/2023 COP</t>
  </si>
  <si>
    <t>SE501</t>
  </si>
  <si>
    <t>N6S1</t>
  </si>
  <si>
    <t>Bahía de línea configuración DBB</t>
  </si>
  <si>
    <t>SE502</t>
  </si>
  <si>
    <t>N6S2</t>
  </si>
  <si>
    <t>Bahía de Transformador Configuración DBB</t>
  </si>
  <si>
    <t>SE503</t>
  </si>
  <si>
    <t>N6S3</t>
  </si>
  <si>
    <t>Bahía de Línea Configuración IM</t>
  </si>
  <si>
    <t>SE504</t>
  </si>
  <si>
    <t>N6S4</t>
  </si>
  <si>
    <t>Bahía de Transformador Configuración IM</t>
  </si>
  <si>
    <t>SE505</t>
  </si>
  <si>
    <t>N6S5</t>
  </si>
  <si>
    <t>Corte Central Configuración IM</t>
  </si>
  <si>
    <t>SE506</t>
  </si>
  <si>
    <t>N6S6</t>
  </si>
  <si>
    <t>Bahía de Acople Configuración DBB</t>
  </si>
  <si>
    <t>SE507</t>
  </si>
  <si>
    <t>N6S7</t>
  </si>
  <si>
    <t>Módulo de barraje - tipo 1 configuración DBB</t>
  </si>
  <si>
    <t>SE508</t>
  </si>
  <si>
    <t>N6S8</t>
  </si>
  <si>
    <t>Módulo de Barraje - Tipo 1 Configuración IM</t>
  </si>
  <si>
    <t>SE509</t>
  </si>
  <si>
    <t>N6S9</t>
  </si>
  <si>
    <t>Módulo de barraje - tipo 2 configuración DBB</t>
  </si>
  <si>
    <t>SE510</t>
  </si>
  <si>
    <t>N6S10</t>
  </si>
  <si>
    <t>Módulo de Barraje - Tipo 2 Configuración IM</t>
  </si>
  <si>
    <t>SE511</t>
  </si>
  <si>
    <t>CC504</t>
  </si>
  <si>
    <t>Protección diferencial de Barras Tipo 1</t>
  </si>
  <si>
    <t>SE512</t>
  </si>
  <si>
    <t>CC505</t>
  </si>
  <si>
    <t>Protección diferencial de Barras Tipo 2</t>
  </si>
  <si>
    <t>SE513</t>
  </si>
  <si>
    <t>N6S11</t>
  </si>
  <si>
    <t>Módulo Común/Bahía - Tipo 1 Convencional Cualquier Configuración</t>
  </si>
  <si>
    <t>SE514</t>
  </si>
  <si>
    <t>N6S12</t>
  </si>
  <si>
    <t>Módulo Común/Bahía - Tipo 2 Convencional Cualquier Configuración</t>
  </si>
  <si>
    <t>N6S13</t>
  </si>
  <si>
    <t>Bahía de Línea Configuración DB</t>
  </si>
  <si>
    <t>N6S14</t>
  </si>
  <si>
    <t>Bahía de Transformador Configuración DB</t>
  </si>
  <si>
    <t>N6S15</t>
  </si>
  <si>
    <t>Módulo de Barraje - Tipo 1 Configuración DB</t>
  </si>
  <si>
    <t>N6S16</t>
  </si>
  <si>
    <t>Módulo de Barraje - Tipo 2 Configuración DB</t>
  </si>
  <si>
    <t>N6S17</t>
  </si>
  <si>
    <t>Bahía de compensación paralela en linea fija - cualquier configuración - tipo convencional</t>
  </si>
  <si>
    <t>N6S18</t>
  </si>
  <si>
    <t>Bahía de compensación paralela en linea maniobrable - cualquier configuración - tipo convencional</t>
  </si>
  <si>
    <t>SE201</t>
  </si>
  <si>
    <t>N5S1</t>
  </si>
  <si>
    <t>Bahía de línea o Bahía de compensación paralela en barra - configuración barra sencilla - tipo convencional</t>
  </si>
  <si>
    <t>SE202</t>
  </si>
  <si>
    <t>N5S2</t>
  </si>
  <si>
    <t>Bahía De Transformador - Configuración Barra Sencilla - Tipo Convencional</t>
  </si>
  <si>
    <t>SE203</t>
  </si>
  <si>
    <t>N5S3</t>
  </si>
  <si>
    <t>Bahía de línea o Bahía de compensación paralela en barra  - configuración barra principal y transferencia - tipo convencional</t>
  </si>
  <si>
    <t>SE204</t>
  </si>
  <si>
    <t>N5S4</t>
  </si>
  <si>
    <t>Bahía De Transformador - Configuración Barra Principal Y Transferencia - Tipo Convencional</t>
  </si>
  <si>
    <t>SE205</t>
  </si>
  <si>
    <t>N5S5</t>
  </si>
  <si>
    <t>Bahía de línea o Bahía de compensación paralela en barra - configuración barra doble - tipo convencional</t>
  </si>
  <si>
    <t>SE206</t>
  </si>
  <si>
    <t>N5S6</t>
  </si>
  <si>
    <t>Bahía De Transformador - Configuración Barra Doble - Tipo Convencional</t>
  </si>
  <si>
    <t>SE207</t>
  </si>
  <si>
    <t>N5S7</t>
  </si>
  <si>
    <t>Bahía de línea  o Bahía de compensación paralela en barra - configuración barra doble con seccionador de transferencia - tipo convencional</t>
  </si>
  <si>
    <t>SE208</t>
  </si>
  <si>
    <t>N5S8</t>
  </si>
  <si>
    <t>Bahía De Transformador - Configuración Barra Doble Con Seccionador De Transferencia - Tipo Convencional</t>
  </si>
  <si>
    <t>SE209</t>
  </si>
  <si>
    <t>N5S9</t>
  </si>
  <si>
    <t>Bahía de línea  o Bahía de compensación paralela en barra - configuración barra doble con by pass - tipo convencional</t>
  </si>
  <si>
    <t>SE210</t>
  </si>
  <si>
    <t>N5S10</t>
  </si>
  <si>
    <t>Bahía De Transformador - Configuración Barra Doble Con By Pass - Tipo Convencional</t>
  </si>
  <si>
    <t>SE211</t>
  </si>
  <si>
    <t>N5S11</t>
  </si>
  <si>
    <t>Bahía de línea  o Bahía de compensación paralela en barra - configuración  interruptor y medio - tipo convencional</t>
  </si>
  <si>
    <t>SE212</t>
  </si>
  <si>
    <t>N5S12</t>
  </si>
  <si>
    <t>Bahía De Transformador - Configuración  Interruptor Y Medio - Tipo Convencional</t>
  </si>
  <si>
    <t>SE213</t>
  </si>
  <si>
    <t>N5S13</t>
  </si>
  <si>
    <t>Bahía de línea  o Bahía de compensación paralela en barra - configuración  en anillo - tipo convencional</t>
  </si>
  <si>
    <t>SE214</t>
  </si>
  <si>
    <t>N5S14</t>
  </si>
  <si>
    <t>Bahía De Transformador - Configuración En Anillo - Tipo Convencional</t>
  </si>
  <si>
    <t>SE215</t>
  </si>
  <si>
    <t>N5S15</t>
  </si>
  <si>
    <t>Bahía De Línea - Configuración Barra Doble - Tipo Encapsulada (Sf6)</t>
  </si>
  <si>
    <t>SE216</t>
  </si>
  <si>
    <t>N5S16</t>
  </si>
  <si>
    <t>Bahía De Transformador - Configuración Barra Doble - Tipo Encapsulada(Sf6)</t>
  </si>
  <si>
    <t>SE217</t>
  </si>
  <si>
    <t>N5S17</t>
  </si>
  <si>
    <t>Bahía De Línea - Configuración Doble Barra Con Seccionador De Transferencia - Tipo Encapsulada (Sf6)</t>
  </si>
  <si>
    <t>SE218</t>
  </si>
  <si>
    <t>N5S18</t>
  </si>
  <si>
    <t>Bahía De Transformador - Configuración Doble Barra Con Seccionador De Transferencia - Tipo Encapsulada(Sf6)</t>
  </si>
  <si>
    <t>SE219</t>
  </si>
  <si>
    <t>N5S19</t>
  </si>
  <si>
    <t>Corte Central Configuración Interruptor Y Medio - Tipo Convencional</t>
  </si>
  <si>
    <t>SE220</t>
  </si>
  <si>
    <t>N5S20</t>
  </si>
  <si>
    <t>Bahía De Transferencia Configuración Barra Principal Y Transferencia - Tipo Convencional</t>
  </si>
  <si>
    <t>SE221</t>
  </si>
  <si>
    <t>SE222</t>
  </si>
  <si>
    <t>N5S21</t>
  </si>
  <si>
    <t>Bahía De Acople Configuraciones Con Doble Barra</t>
  </si>
  <si>
    <t>SE223</t>
  </si>
  <si>
    <t>SE224</t>
  </si>
  <si>
    <t>SE225</t>
  </si>
  <si>
    <t>N5S22</t>
  </si>
  <si>
    <t>Bahía De Seccionamiento Configuraciones Con Doble Barra</t>
  </si>
  <si>
    <t>SE226</t>
  </si>
  <si>
    <t>SE227</t>
  </si>
  <si>
    <t>SE228</t>
  </si>
  <si>
    <t>SE229</t>
  </si>
  <si>
    <t>N5S23</t>
  </si>
  <si>
    <t>Módulo De Barraje Tipo 1 - Configuración Barra Sencilla - Tipo Convencional</t>
  </si>
  <si>
    <t>SE230</t>
  </si>
  <si>
    <t>SE231</t>
  </si>
  <si>
    <t>N5S24</t>
  </si>
  <si>
    <t>Módulo De Barraje Tipo 1 - Configuración Barra Doble Con Seccionador De Transferencia - Tipo Convencional</t>
  </si>
  <si>
    <t>SE232</t>
  </si>
  <si>
    <t>SE233</t>
  </si>
  <si>
    <t>SE234</t>
  </si>
  <si>
    <t>SE235</t>
  </si>
  <si>
    <t>SE236</t>
  </si>
  <si>
    <t>N5S25</t>
  </si>
  <si>
    <t>Módulo De Barraje Tipo 2 - Configuración Barra Doble Con Seccionador De Transferencia - Tipo Convencional</t>
  </si>
  <si>
    <t>SE237</t>
  </si>
  <si>
    <t>N5S26</t>
  </si>
  <si>
    <t>Módulo De Barraje Tipo 2 - Configuración Interruptor Y Medio - Tipo Convencional</t>
  </si>
  <si>
    <t>SE238</t>
  </si>
  <si>
    <t>SE239</t>
  </si>
  <si>
    <t>SE240</t>
  </si>
  <si>
    <t>SE241</t>
  </si>
  <si>
    <t>SE242</t>
  </si>
  <si>
    <t>SE243</t>
  </si>
  <si>
    <t>N5S29</t>
  </si>
  <si>
    <t>Bahía De Seccionamiento Configuraciones Barra Sencilla</t>
  </si>
  <si>
    <t>N5S30</t>
  </si>
  <si>
    <t>Bahía De Maniobra - Tipo Encapsulada (Sf6)</t>
  </si>
  <si>
    <t>N5S31</t>
  </si>
  <si>
    <t>Módulo De Barraje Tipo 2 - Configuración Barra Sencilla - Tipo Convencional</t>
  </si>
  <si>
    <t>N5S32</t>
  </si>
  <si>
    <t>Módulo De Barraje Tipo 3 - Configuración Barra Sencilla - Tipo Convencional</t>
  </si>
  <si>
    <t>N5S33</t>
  </si>
  <si>
    <t>Módulo De Barraje Tipo 4 - Configuración Barra Sencilla - Tipo Convencional</t>
  </si>
  <si>
    <t>N5S34</t>
  </si>
  <si>
    <t>Módulo De Barraje Tipo 1 - Configuración Barra Doble - Tipo Convencional</t>
  </si>
  <si>
    <t>N5S35</t>
  </si>
  <si>
    <t>N5S36</t>
  </si>
  <si>
    <t>Módulo De Barraje Tipo 3 - Configuración Barra Doble - Tipo Convencional</t>
  </si>
  <si>
    <t>N5S37</t>
  </si>
  <si>
    <t>Módulo De Barraje Tipo 4 - Configuración Barra Doble - Tipo Convencional</t>
  </si>
  <si>
    <t>N5S38</t>
  </si>
  <si>
    <t>Módulo De Barraje Tipo 1 - Configuración Barra Doble Con By Pass - Tipo Convencional</t>
  </si>
  <si>
    <t>N5S39</t>
  </si>
  <si>
    <t>Módulo De Barraje Tipo 2 - Configuración Barra Doble Con By Pass - Tipo Convencional</t>
  </si>
  <si>
    <t>N5S40</t>
  </si>
  <si>
    <t>Módulo De Barraje Tipo 3 - Configuración Barra Doble Con By Pass - Tipo Convencional</t>
  </si>
  <si>
    <t>N5S41</t>
  </si>
  <si>
    <t>Módulo De Barraje Tipo 4 - Configuración Barra Doble Con By Pass - Tipo Convencional</t>
  </si>
  <si>
    <t>N5S42</t>
  </si>
  <si>
    <t>Módulo De Barraje Tipo 3 - Configuración Barra Doble Con Seccionador De Transferencia - Tipo Convencional</t>
  </si>
  <si>
    <t>N5S43</t>
  </si>
  <si>
    <t>Módulo De Barraje Tipo 4 - Configuración Barra Doble Con Seccionador De Transferencia - Tipo Convencional</t>
  </si>
  <si>
    <t>N5S44</t>
  </si>
  <si>
    <t>Módulo De Barraje Tipo 1 - Configuración Barra Principal Y Transferencia - Tipo Convencional</t>
  </si>
  <si>
    <t>N5S45</t>
  </si>
  <si>
    <t>Módulo De Barraje Tipo 2 - Configuración Barra Principal Y Transferencia - Tipo Convencional</t>
  </si>
  <si>
    <t>N5S46</t>
  </si>
  <si>
    <t>Módulo De Barraje Tipo 3 - Configuración Barra Principal Y Transferencia - Tipo Convencional</t>
  </si>
  <si>
    <t>N5S47</t>
  </si>
  <si>
    <t>Módulo De Barraje Tipo 4 - Configuración Barra Principal Y Transferencia - Tipo Convencional</t>
  </si>
  <si>
    <t>N5S48</t>
  </si>
  <si>
    <t>Módulo De Barraje Tipo 3 - Configuración Interruptor Y Medio - Tipo Convencional</t>
  </si>
  <si>
    <t>N5S49</t>
  </si>
  <si>
    <t>Módulo De Barraje Tipo 4 - Configuración Interruptor Y Medio - Tipo Convencional</t>
  </si>
  <si>
    <t>N5S50</t>
  </si>
  <si>
    <t>Módulo Común/Bahía Tipo 1 (1 A 4 Bahías) - Tipo Convencional - Cualquier Configuración</t>
  </si>
  <si>
    <t>N5S51</t>
  </si>
  <si>
    <t>Módulo Común/Bahía Tipo 2 (5 A 8 Bahías) - Tipo Convencional   - Cualquier Configuración</t>
  </si>
  <si>
    <t>N5S52</t>
  </si>
  <si>
    <t>Módulo Común/Bahía Tipo 3 (9 A 12 Bahías) - Tipo Convencional   - Cualquier Configuración</t>
  </si>
  <si>
    <t>N5S53</t>
  </si>
  <si>
    <t>Módulo Común/Bahía Tipo 4 (Mas De 12 Bahías) - Tipo Convencional   - Cualquier Configuración</t>
  </si>
  <si>
    <t>N5S54</t>
  </si>
  <si>
    <t>Módulo Común/Bahía Tipo 1 (hasta 8 Bahías) - Tipo Encapsulada - Cualquier Configuración</t>
  </si>
  <si>
    <t>N5S55</t>
  </si>
  <si>
    <t>Módulo Común/Bahía Tipo 2 (más de 8 Bahías) -  Tipo Encapsulada   - Cualquier Configuración</t>
  </si>
  <si>
    <t>N5S58</t>
  </si>
  <si>
    <t>Campo móvil encapsulado 230 kV</t>
  </si>
  <si>
    <t>N5S59</t>
  </si>
  <si>
    <t>Bahía De Maniobra - (Seccionamiento De Barras Sin Interruptor) - Tipo Convencional</t>
  </si>
  <si>
    <t>N5S60</t>
  </si>
  <si>
    <t>N5S61</t>
  </si>
  <si>
    <t>N5S62</t>
  </si>
  <si>
    <t>Bahía De Compensación Serie  - Tipo Convencional</t>
  </si>
  <si>
    <t>N6T1</t>
  </si>
  <si>
    <t>Autotransformador monofásico (OLTC) lado de alta en el 500 kV capacidad final 150 MVA a 300 MVA</t>
  </si>
  <si>
    <t>N6T2</t>
  </si>
  <si>
    <t>Autotransformador monofásico (OLTC) lado de alta en el 500 kV capacidad final 300 MVA a 450 MVA</t>
  </si>
  <si>
    <t>ATR01</t>
  </si>
  <si>
    <t>N6T3</t>
  </si>
  <si>
    <t>Autotransformador monofásico (OLTC) lado de alta en el 500 kV capacidad final mayor o igual a 450 MVA</t>
  </si>
  <si>
    <t>ATR02</t>
  </si>
  <si>
    <t>CP501</t>
  </si>
  <si>
    <t>CP502</t>
  </si>
  <si>
    <t>N6C1</t>
  </si>
  <si>
    <t>Módulo de Compensación Reactiva Línea &lt;30MVAr</t>
  </si>
  <si>
    <t>CP503</t>
  </si>
  <si>
    <t>CP504</t>
  </si>
  <si>
    <t>CP505</t>
  </si>
  <si>
    <t>CP506</t>
  </si>
  <si>
    <t>N6C3</t>
  </si>
  <si>
    <t>Módulo de Compensación Estática Reactiva</t>
  </si>
  <si>
    <t>CP201</t>
  </si>
  <si>
    <t>CP202</t>
  </si>
  <si>
    <t>N5C1</t>
  </si>
  <si>
    <t>Módulo de Compensación Capacitiva Paralela
 &lt;40 MVAr</t>
  </si>
  <si>
    <t>CP203</t>
  </si>
  <si>
    <t>CP204</t>
  </si>
  <si>
    <t>CP205</t>
  </si>
  <si>
    <t>CP206</t>
  </si>
  <si>
    <t>N5C3</t>
  </si>
  <si>
    <t>Módulo de Compensación Capacitiva Paralela
 &gt;40 MVAr</t>
  </si>
  <si>
    <t>CP207</t>
  </si>
  <si>
    <t>CP208</t>
  </si>
  <si>
    <t>CP209</t>
  </si>
  <si>
    <t>CP210</t>
  </si>
  <si>
    <t>N5C5</t>
  </si>
  <si>
    <t>Módulo de Compensación Reactiva 12,5 - 25 MVAr</t>
  </si>
  <si>
    <t>CP211</t>
  </si>
  <si>
    <t>REA01</t>
  </si>
  <si>
    <t>LI211</t>
  </si>
  <si>
    <t>LI212</t>
  </si>
  <si>
    <t>LI213</t>
  </si>
  <si>
    <t>LI221</t>
  </si>
  <si>
    <t>LI222</t>
  </si>
  <si>
    <t>LI223</t>
  </si>
  <si>
    <t>LI231</t>
  </si>
  <si>
    <t>LI232</t>
  </si>
  <si>
    <t>LI233</t>
  </si>
  <si>
    <t>LI511</t>
  </si>
  <si>
    <t>LI521</t>
  </si>
  <si>
    <t>N5L1</t>
  </si>
  <si>
    <t>km Circuito sencillo 230 kV - 1 subconductor/fase - 500 msnm - Torre - Capacidad de Conductor hasta 1000 A</t>
  </si>
  <si>
    <t>N5L2</t>
  </si>
  <si>
    <t>km Circuito sencillo 230 kV - 1 subconductor/fase - 500 msnm - Torre - Capacidad de Conductor mayor a 1000 A</t>
  </si>
  <si>
    <t>N5L3</t>
  </si>
  <si>
    <t>km Circuito sencillo 230 kV - 1 subconductor/fase - 500 msnm - Poste Metálico - Capacidad de Conductor hasta 1000 A</t>
  </si>
  <si>
    <t>N5L4</t>
  </si>
  <si>
    <t>km Circuito sencillo 230 kV - 1 subconductor/fase - 500 msnm - Poste Metálico - Capacidad de Conductor mayor a 1000 A</t>
  </si>
  <si>
    <t>N5L5</t>
  </si>
  <si>
    <t>km Circuito sencillo 230 kV - 1 subconductor/fase - 500 msnm - Poste Concreto - Capacidad de Conductor hasta 1000 A</t>
  </si>
  <si>
    <t>N5L6</t>
  </si>
  <si>
    <t>km Circuito sencillo 230 kV - 1 subconductor/fase - 500 msnm - Poste Concreto - Capacidad de Conductor mayor a 1000 A</t>
  </si>
  <si>
    <t>N5L7</t>
  </si>
  <si>
    <t>km Circuito doble 230 kV - 1 subconductor/fase - 500 msnm - Torre - Capacidad de Conductor hasta 1000 A</t>
  </si>
  <si>
    <t>N5L8</t>
  </si>
  <si>
    <t>km Circuito doble 230 kV - 1 subconductor/fase - 500 msnm - Torre - Capacidad de Conductor mayor a 1000 A</t>
  </si>
  <si>
    <t>N5L9</t>
  </si>
  <si>
    <t>km Circuito doble 230 kV - 1 subconductor/fase - 500 msnm - Poste Metálico - Capacidad de Conductor hasta 1000 A</t>
  </si>
  <si>
    <t>N5L10</t>
  </si>
  <si>
    <t>km Circuito doble 230 kV - 1 subconductor/fase - 500 msnm - Poste Metálico - Capacidad de Conductor mayor a 1000 A</t>
  </si>
  <si>
    <t>N5L11</t>
  </si>
  <si>
    <t>km 4 Circuitos 230 kV - 1 subconductor/fase - 500 msnm - Poste Metálico - Capacidad de Conductor hasta 1000 A</t>
  </si>
  <si>
    <t>N5L12</t>
  </si>
  <si>
    <t>km 4 Circuitos 230 kV - 1 subconductor/fase - 500 msnm - Poste Metálico - Capacidad de Conductor  mayor a 1000 A</t>
  </si>
  <si>
    <t>N5L13</t>
  </si>
  <si>
    <t>km Circuito sencillo 230 kV - 2 subconductor/fase - 500 msnm - Torre - Capacidad de Conductor hasta 1000 A</t>
  </si>
  <si>
    <t>N5L14</t>
  </si>
  <si>
    <t>km Circuito sencillo 230 kV - 2 subconductor/fase - 500 msnm - Torre - Capacidad de Conductor mayor a 1000 A</t>
  </si>
  <si>
    <t>N5L15</t>
  </si>
  <si>
    <t>km Circuito sencillo 230 kV - 2 subconductor/fase - 500 msnm - Poste Metálico - Capacidad de Conductor hasta 1000 A</t>
  </si>
  <si>
    <t>N5L16</t>
  </si>
  <si>
    <t>km Circuito sencillo 230 kV - 2 subconductor/fase - 500 msnm - Poste Metálico - Capacidad de Conductor mayor a 1000 A</t>
  </si>
  <si>
    <t>N5L17</t>
  </si>
  <si>
    <t>km Circuito sencillo 230 kV - 1 subconductor/fase - 500 a 2000 msnm - Torre - Capacidad de Conductor hasta 1000 A</t>
  </si>
  <si>
    <t>N5L18</t>
  </si>
  <si>
    <t>km Circuito sencillo 230 kV - 1 subconductor/fase - 500 a 2000 msnm - Torre - Capacidad de Conductor mayor a 1000 A</t>
  </si>
  <si>
    <t>N5L19</t>
  </si>
  <si>
    <t>km Circuito sencillo 230 kV - 1 subconductor/fase - 500 a 2000 msnm - Poste Metálico - Capacidad de Conductor hasta 1000 A</t>
  </si>
  <si>
    <t>N5L20</t>
  </si>
  <si>
    <t>km Circuito sencillo 230 kV - 1 subconductor/fase - 500 a 2000 msnm - Poste Metálico - Capacidad de Conductor mayor a 1000 A</t>
  </si>
  <si>
    <t>N5L21</t>
  </si>
  <si>
    <t>km Circuito sencillo 230 kV - 1 subconductor/fase - 500 a 2000 msnm - Poste Concreto - Capacidad de Conductor hasta 1000 A</t>
  </si>
  <si>
    <t>N5L22</t>
  </si>
  <si>
    <t>km Circuito sencillo 230 kV - 1 subconductor/fase - 500 a 2000 msnm - Poste Concreto - Capacidad de Conductor mayor a 1000 A</t>
  </si>
  <si>
    <t>N5L23</t>
  </si>
  <si>
    <t>km Circuito doble 230 kV - 1 subconductor/fase - 500 a 2000 msnm - Torre - Capacidad de Conductor hasta 1000 A</t>
  </si>
  <si>
    <t>N5L24</t>
  </si>
  <si>
    <t>km Circuito doble 230 kV - 1 subconductor/fase - 500 a 2000 msnm - Torre - Capacidad de Conductor mayor a 1000 A</t>
  </si>
  <si>
    <t>N5L25</t>
  </si>
  <si>
    <t>N5L26</t>
  </si>
  <si>
    <t>km Circuito doble 230 kV - 1 subconductor/fase - 500 a 2000 msnm - Poste Metálico - Capacidad de Conductor mayor a 1000 A</t>
  </si>
  <si>
    <t>N5L27</t>
  </si>
  <si>
    <t>km 4 Circuitos 230 kV - 1 subconductor/fase - 500 a 2000 msnm - Poste Metálico - Capacidad de Conductor hasta 1000 A</t>
  </si>
  <si>
    <t>N5L28</t>
  </si>
  <si>
    <t>km 4 Circuitos 230 kV - 1 subconductor/fase - 500 a 2000 msnm - Poste Metálico - Capacidad de Conductor  mayor a 1000 A</t>
  </si>
  <si>
    <t>N5L29</t>
  </si>
  <si>
    <t>km Circuito sencillo 230 kV - 2 subconductor/fase - 500 a 2000 msnm - Torre - Capacidad de Conductor hasta 1000 A</t>
  </si>
  <si>
    <t>N5L30</t>
  </si>
  <si>
    <t>km Circuito sencillo 230 kV - 2 subconductor/fase - 500 a 2000 msnm - Torre - Capacidad de Conductor mayor a 1000 A</t>
  </si>
  <si>
    <t>N5L31</t>
  </si>
  <si>
    <t>km Circuito sencillo 230 kV - 2 subconductor/fase - 500 a 2000 msnm - Poste Metálico - Capacidad de Conductor hasta 1000 A</t>
  </si>
  <si>
    <t>N5L32</t>
  </si>
  <si>
    <t>km Circuito sencillo 230 kV - 2 subconductor/fase - 500 a 2000 msnm - Poste Metálico - Capacidad de Conductor mayor a 1000 A</t>
  </si>
  <si>
    <t>N5L33</t>
  </si>
  <si>
    <t>km Circuito sencillo 230 kV - 1 subconductor/fase - Mayor a 2000 msnm - Torre - Capacidad de Conductor hasta 1000 A</t>
  </si>
  <si>
    <t>N5L34</t>
  </si>
  <si>
    <t>km Circuito sencillo 230 kV - 1 subconductor/fase - Mayor a 2000 msnm - Torre - Capacidad de Conductor mayor a 1000 A</t>
  </si>
  <si>
    <t>N5L35</t>
  </si>
  <si>
    <t>km Circuito sencillo 230 kV - 1 subconductor/fase - Mayor a 2000 msnm - Poste Metálico - Capacidad de Conductor hasta 1000 A</t>
  </si>
  <si>
    <t>N5L36</t>
  </si>
  <si>
    <t>km Circuito sencillo 230 kV - 1 subconductor/fase - Mayor a 2000 msnm - Poste Metálico - Capacidad de Conductor mayor a 1000 A</t>
  </si>
  <si>
    <t>N5L37</t>
  </si>
  <si>
    <t>km Circuito sencillo 230 kV - 1 subconductor/fase - Mayor a 2000 msnm - Poste Concreto - Capacidad de Conductor hasta 1000 A</t>
  </si>
  <si>
    <t>N5L38</t>
  </si>
  <si>
    <t>km Circuito sencillo 230 kV - 1 subconductor/fase - Mayor a 2000 msnm - Poste Concreto - Capacidad de Conductor mayor a 1000 A</t>
  </si>
  <si>
    <t>N5L39</t>
  </si>
  <si>
    <t>km Circuito doble 230 kV - 1 subconductor/fase -Mayor a 2000 msnm- Torre - Capacidad de Conductor hasta 1000 A</t>
  </si>
  <si>
    <t>N5L40</t>
  </si>
  <si>
    <t>km Circuito doble 230 kV - 1 subconductor/fase - Mayor a 2000 msnm - Torre - Capacidad de Conductor mayor a 1000 A</t>
  </si>
  <si>
    <t>N5L41</t>
  </si>
  <si>
    <t>km Circuito doble 230 kV - 1 subconductor/fase - Mayor a 2000 msnm - Poste Metálico - Capacidad de Conductor hasta 1000 A</t>
  </si>
  <si>
    <t>N5L42</t>
  </si>
  <si>
    <t>km Circuito doble 230 kV - 1 subconductor/fase - Mayor a 2000 msnm - Poste Metálico - Capacidad de Conductor mayor a 1000 A</t>
  </si>
  <si>
    <t>N5L43</t>
  </si>
  <si>
    <t>km 4 Circuitos 230 kV - 1 subconductor/fase - Mayor a 2000 msnm - Poste Metálico - Capacidad de Conductor hasta 1000 A</t>
  </si>
  <si>
    <t>N5L44</t>
  </si>
  <si>
    <t>km 4 Circuitos 230 kV - 1 subconductor/fase - Mayor a 2000 msnm - Poste Metálico - Capacidad de Conductor  mayor a 1000 A</t>
  </si>
  <si>
    <t>N5L45</t>
  </si>
  <si>
    <t>km Circuito sencillo 230 kV - 2 subconductor/fase - Mayor a 2000 msnm - Torre - Capacidad de Conductor hasta 1000 A</t>
  </si>
  <si>
    <t>N5L46</t>
  </si>
  <si>
    <t>km Circuito sencillo 230 kV - 2 subconductor/fase - Mayor a 2000 msnm - Torre - Capacidad de Conductor mayor a 1000 A</t>
  </si>
  <si>
    <t>N5L47</t>
  </si>
  <si>
    <t>km Circuito sencillo 230 kV - 2 subconductor/fase - Mayor a 2000 msnm - Poste Metálico - Capacidad de Conductor hasta 1000 A</t>
  </si>
  <si>
    <t>N5L48</t>
  </si>
  <si>
    <t>km Circuito sencillo 230 kV - 2 subconductor/fase - Mayor a 2000 msnm - Poste Metálico - Capacidad de Conductor mayor a 1000 A</t>
  </si>
  <si>
    <t>N5L49</t>
  </si>
  <si>
    <t>km Circuito sencillo 500 kV - 4 subconductor/fase - 500 msnm - Torre</t>
  </si>
  <si>
    <t>N5L50</t>
  </si>
  <si>
    <t>km Circuito sencillo 500 kV - 4 subconductor/fase - 500 a 2000 msnm - Torre</t>
  </si>
  <si>
    <t>N5L51</t>
  </si>
  <si>
    <t>km Circuito sencillo 500 kV - 4 subconductor/fase - Mayor a 2000 msnm - Torre</t>
  </si>
  <si>
    <t>N5L52</t>
  </si>
  <si>
    <t>km Circuito sencillo 500 kV - 3 subconductor/fase - 500 msnm - Torre</t>
  </si>
  <si>
    <t>N5L53</t>
  </si>
  <si>
    <t>km Circuito sencillo 500 kV - 3 subconductor/fase - 500 a 2000 msnm - Torre</t>
  </si>
  <si>
    <t>N5L54</t>
  </si>
  <si>
    <t>km Circuito sencillo 500 kV - 3 subconductor/fase - Mayor a 2000 msnm - Torre</t>
  </si>
  <si>
    <t>N5L55</t>
  </si>
  <si>
    <t>km Circuito triple 230/110 kV - 1 subconductor/fase - 500 msnm - Poste Metálico - Capacidad de Conductor hasta 1000 A</t>
  </si>
  <si>
    <t>N5L56</t>
  </si>
  <si>
    <t>km Circuito triple 230/110 kV - 1 subconductor/fase - 500 msnm - Poste Metálico - Capacidad de Conductor mayor a 1000 A</t>
  </si>
  <si>
    <t>N5L57</t>
  </si>
  <si>
    <t>km Circuito doble 230/110 kV - 1 subconductor/fase - 500 msnm - Poste Metálico - Capacidad de Conductor hasta 1000 A</t>
  </si>
  <si>
    <t>N5L58</t>
  </si>
  <si>
    <t>km Circuito doble 230/110 kV - 1 subconductor/fase - 500 msnm - Poste Metálico - Capacidad de Conductor mayor a 1000 A</t>
  </si>
  <si>
    <t>N5L59</t>
  </si>
  <si>
    <t>km Circuito triple 230/110 kV - 1 subconductor/fase - 500 a 2000 msnm - Poste Metálico - Capacidad de Conductor hasta 1000 A</t>
  </si>
  <si>
    <t>N5L60</t>
  </si>
  <si>
    <t>km Circuito triple 230/110 kV - 1 subconductor/fase - 500 a 2000 msnm - Poste Metálico - Capacidad de Conductor mayor a 1000 A</t>
  </si>
  <si>
    <t>N5L61</t>
  </si>
  <si>
    <t>km Circuito doble 230/110 kV - 1 subconductor/fase - 500 a 2000 msnm - Poste Metálico - Capacidad de Conductor hasta 1000 A</t>
  </si>
  <si>
    <t>N5L62</t>
  </si>
  <si>
    <t>km Circuito doble 230/110 kV - 1 subconductor/fase - 500 a 2000 msnm - Poste Metálico - Capacidad de Conductor mayor a 1000 A</t>
  </si>
  <si>
    <t>N5L63</t>
  </si>
  <si>
    <t>km Circuito triple 230/110 kV - 1 subconductor/fase - Mayor a 2000 msnm - Poste Metálico - Capacidad de Conductor hasta 1000 A</t>
  </si>
  <si>
    <t>N5L64</t>
  </si>
  <si>
    <t>km Circuito triple 230/110 kV - 1 subconductor/fase - Mayor a 2000 msnm - Poste Metálico - Capacidad de Conductor mayor a 1000 A</t>
  </si>
  <si>
    <t>N5L65</t>
  </si>
  <si>
    <t>km Circuito doble 230/110 kV - 1 subconductor/fase - Mayor a 2000 msnm - Poste Metálico - Capacidad de Conductor hasta 1000 A</t>
  </si>
  <si>
    <t>N5L66</t>
  </si>
  <si>
    <t>km Circuito doble 230/110 kV - 1 subconductor/fase - Mayor a 2000 msnm - Poste Metálico - Capacidad de Conductor mayor a 1000 A</t>
  </si>
  <si>
    <t>N5L67</t>
  </si>
  <si>
    <t>km Circuito sencillo 230 kV- 1 subconductor/fase - Banco de ductos</t>
  </si>
  <si>
    <t>N5L68</t>
  </si>
  <si>
    <t>km Circuito sencillo 230 kV- 1 subconductor/fase - Box- Culvert</t>
  </si>
  <si>
    <t>N5L69</t>
  </si>
  <si>
    <t>km Circuito doble 230 kV- 1 subconductor/fase - Banco de ductos</t>
  </si>
  <si>
    <t>N5L70</t>
  </si>
  <si>
    <t>km Circuito doble 230 kV- 1 subconductor/fase - Box- Culvert</t>
  </si>
  <si>
    <t>1S</t>
  </si>
  <si>
    <t>Torre metálica -Altura 500 msnm- 230 kV Circuito sencillo</t>
  </si>
  <si>
    <t>2S</t>
  </si>
  <si>
    <t>Poste metálico - -Altura 500 msnm-230kV Circuito sencillo</t>
  </si>
  <si>
    <t>3S</t>
  </si>
  <si>
    <t>Poste concreto - -Altura 500 msnm-230kV Circuito sencillo</t>
  </si>
  <si>
    <t>4S</t>
  </si>
  <si>
    <t>Torre metálica -Altura 500 msnm- 230 kV Circuito doble</t>
  </si>
  <si>
    <t>5S</t>
  </si>
  <si>
    <t>Poste metálico - Altura 500 msnm-230kV Circuito doble</t>
  </si>
  <si>
    <t>6S</t>
  </si>
  <si>
    <t>Poste metálico -Altura 500 msnm-230kV Cuatro circuitos</t>
  </si>
  <si>
    <t>9S</t>
  </si>
  <si>
    <t>Torre metálica -Altura 500 a 2000 msnm- 230 kV Circuito sencillo</t>
  </si>
  <si>
    <t>10S</t>
  </si>
  <si>
    <t>Poste metálico -Altura 500 a 2000 msnm-230kV Circuito sencillo</t>
  </si>
  <si>
    <t>11S</t>
  </si>
  <si>
    <t>Poste concreto -Altura 500 a 2000 msnm-230kV Circuito sencillo</t>
  </si>
  <si>
    <t>12S</t>
  </si>
  <si>
    <t>Torre metálica --Altura 500 a 2000 msnm- 230 kV Circuito doble</t>
  </si>
  <si>
    <t>13S</t>
  </si>
  <si>
    <t>Poste metálico --Altura 500 a 2000 msnm-230kV Circuito doble</t>
  </si>
  <si>
    <t>14S</t>
  </si>
  <si>
    <t>Poste metálico - -Altura 500 a 2000 msnm-230kV Cuatro circuitos</t>
  </si>
  <si>
    <t>17S</t>
  </si>
  <si>
    <t>Torre metálica --Altura mayor a 2000 msnm- 230 kV Circuito sencillo</t>
  </si>
  <si>
    <t>18S</t>
  </si>
  <si>
    <t>Poste metálico --Altura mayor a 2000 msnm-230kV Circuito sencillo</t>
  </si>
  <si>
    <t>19S</t>
  </si>
  <si>
    <t>Poste concreto - -Altura mayor a 2000 msnm-230kV Circuito sencillo</t>
  </si>
  <si>
    <t>20S</t>
  </si>
  <si>
    <t>Torre metálica --Altura mayor a 2000 msnm- 230 kV Circuito doble</t>
  </si>
  <si>
    <t>21S</t>
  </si>
  <si>
    <t>Poste metálico -Altura mayor a 2000 msnm- 230 kV Circuito doble</t>
  </si>
  <si>
    <t>22S</t>
  </si>
  <si>
    <t>Poste metálico --Altura mayor a 2000 msnm- 230 kV Cuatro circuitos</t>
  </si>
  <si>
    <t>25S</t>
  </si>
  <si>
    <t>Torre metálica -Altura 500 msnm- 500 kV Circuito sencillo</t>
  </si>
  <si>
    <t>26S</t>
  </si>
  <si>
    <t>Torre metálica -Altura 500 a 2000 msnm- 500 kV Circuito sencillo</t>
  </si>
  <si>
    <t>27S</t>
  </si>
  <si>
    <t>Torre metálica -Altura mayor a 2000 msnm- 500 kV Circuito sencillo</t>
  </si>
  <si>
    <t>31S</t>
  </si>
  <si>
    <t>Poste metálico -Altura 500 msnm- 230/110 kV Circuito triple</t>
  </si>
  <si>
    <t>32S</t>
  </si>
  <si>
    <t>Poste metálico -Altura 500 msnm- 230/110 kV Circuito doble</t>
  </si>
  <si>
    <t>33S</t>
  </si>
  <si>
    <t>Poste metálico -Altura 500 a 2000 msnm- 230/110 kV Circuito triple</t>
  </si>
  <si>
    <t>34S</t>
  </si>
  <si>
    <t>Poste metálico -Altura 500 a 2000 msnm- 230/110 kV Circuito doble</t>
  </si>
  <si>
    <t>35S</t>
  </si>
  <si>
    <t>Poste metálico -Altura mayor a 2000 msnm- 230/110 kV Circuito triple</t>
  </si>
  <si>
    <t>1R</t>
  </si>
  <si>
    <t>2R</t>
  </si>
  <si>
    <t>3R</t>
  </si>
  <si>
    <t>4R</t>
  </si>
  <si>
    <t>5R</t>
  </si>
  <si>
    <t>6R</t>
  </si>
  <si>
    <t>9R</t>
  </si>
  <si>
    <t>10R</t>
  </si>
  <si>
    <t>11R</t>
  </si>
  <si>
    <t>12R</t>
  </si>
  <si>
    <t>13R</t>
  </si>
  <si>
    <t>14R</t>
  </si>
  <si>
    <t>17R</t>
  </si>
  <si>
    <t>18R</t>
  </si>
  <si>
    <t>19R</t>
  </si>
  <si>
    <t>20R</t>
  </si>
  <si>
    <t>21R</t>
  </si>
  <si>
    <t>22R</t>
  </si>
  <si>
    <t>25R</t>
  </si>
  <si>
    <t>26R</t>
  </si>
  <si>
    <t>27R</t>
  </si>
  <si>
    <t>31R</t>
  </si>
  <si>
    <t>32R</t>
  </si>
  <si>
    <t>33R</t>
  </si>
  <si>
    <t>34R</t>
  </si>
  <si>
    <t>35R</t>
  </si>
  <si>
    <t>36S</t>
  </si>
  <si>
    <t>Poste metálico -Altura mayor a 2000 msnm- 230/110 kV Circuito doble</t>
  </si>
  <si>
    <t>N5S67</t>
  </si>
  <si>
    <t>Bahía De Línea En Barra - Configuración Barra Sencilla - Tipo Convencional &gt;=60  Ka</t>
  </si>
  <si>
    <t>N5S68</t>
  </si>
  <si>
    <t>Bahía De Transformador - Configuración Barra Sencilla - Tipo Convencional &gt;=60  Ka</t>
  </si>
  <si>
    <t>N5S69</t>
  </si>
  <si>
    <t>Bahía De Línea En Barra  - Configuración Barra Principal Y Transferencia - Tipo Convencional &gt;=60  Ka</t>
  </si>
  <si>
    <t>N5S70</t>
  </si>
  <si>
    <t>Bahía De Transformador - Configuración Barra Principal Y Transferencia - Tipo Convencional &gt;=60  Ka</t>
  </si>
  <si>
    <t>N5S71</t>
  </si>
  <si>
    <t>Bahía De Línea En Barra - Configuración Barra Doble - Tipo Convencional &gt;=60  Ka</t>
  </si>
  <si>
    <t>N5S72</t>
  </si>
  <si>
    <t>Bahía De Transformador - Configuración Barra Doble - Tipo Convencional &gt;=60  Ka</t>
  </si>
  <si>
    <t>N5S73</t>
  </si>
  <si>
    <t>Bahía De Línea  En Barra - Configuración Barra Doble Con Seccionador De Transferencia - Tipo Convencional &gt;=60  Ka</t>
  </si>
  <si>
    <t>N5S74</t>
  </si>
  <si>
    <t>Bahía De Transformador - Configuración Barra Doble Con Seccionador De Transferencia - Tipo Convencional &gt;=60  Ka</t>
  </si>
  <si>
    <t>N5S75</t>
  </si>
  <si>
    <t>Bahía De Línea  En Barra - Configuración Barra Doble Con By Pass - Tipo Convencional &gt;=60  Ka</t>
  </si>
  <si>
    <t>N5S76</t>
  </si>
  <si>
    <t>Bahía De Transformador - Configuración Barra Doble Con By Pass - Tipo Convencional &gt;=60  Ka</t>
  </si>
  <si>
    <t>N5S77</t>
  </si>
  <si>
    <t>Bahía De Línea  En Barra - Configuración  Interruptor Y Medio - Tipo Convencional &gt;=60  Ka</t>
  </si>
  <si>
    <t>N5S78</t>
  </si>
  <si>
    <t>Bahía De Transformador - Configuración  Interruptor Y Medio - Tipo Convencional &gt;=60  Ka</t>
  </si>
  <si>
    <t>N5S79</t>
  </si>
  <si>
    <t>Bahía De Línea  En Barra - Configuración  En Anillo - Tipo Convencional &gt;=60  Ka</t>
  </si>
  <si>
    <t>N5S80</t>
  </si>
  <si>
    <t>Bahía De Transformador - Configuración En Anillo - Tipo Convencional &gt;=60  Ka</t>
  </si>
  <si>
    <t>N5S81</t>
  </si>
  <si>
    <t>Corte Central Configuración Interruptor Y Medio - Tipo Convencional &gt;=60  Ka</t>
  </si>
  <si>
    <t>N5S82</t>
  </si>
  <si>
    <t>Bahía De Transferencia Configuración Barra Principal Y Transferencia - Tipo Convencional &gt;=60  Ka</t>
  </si>
  <si>
    <t>N5S83</t>
  </si>
  <si>
    <t>Bahía De Acople Configuraciones Con Doble Barra &gt;=60  Ka</t>
  </si>
  <si>
    <t>N5S84</t>
  </si>
  <si>
    <t>Bahía De Seccionamiento Configuraciones Con Doble Barra &gt;=60  Ka</t>
  </si>
  <si>
    <t>N5S85</t>
  </si>
  <si>
    <t>Bahía De Seccionamiento Configuraciones Barra Sencilla &gt;=60  Ka</t>
  </si>
  <si>
    <t>N5S86</t>
  </si>
  <si>
    <t>Bahía De Maniobra - (Seccionamiento De Barras Sin Interruptor) - Tipo Convencional &gt;=60  Ka</t>
  </si>
  <si>
    <t>N5S87</t>
  </si>
  <si>
    <t>Bahía De Compensación Paralela En Linea Fija - Cualquier Configuración - Tipo Convencional &gt;=60  Ka</t>
  </si>
  <si>
    <t>N5S88</t>
  </si>
  <si>
    <t>Bahía De Compensación Paralela En Linea Maniobrable - Cualquier Configuración - Tipo Convencional &gt;=60  Ka</t>
  </si>
  <si>
    <t>N5S89</t>
  </si>
  <si>
    <t>Bahía De Compensación Serie  - Tipo Convencional &gt;=60  Ka</t>
  </si>
  <si>
    <t>N5S63</t>
  </si>
  <si>
    <t>Bahía De Compensación Capacitiva Paralela Barra Principal Y Transferencia</t>
  </si>
  <si>
    <t>N5S64</t>
  </si>
  <si>
    <t>Bahía De Compensación Capacitiva Paralela Barra Doble Con Seccionador De Transferencia</t>
  </si>
  <si>
    <t>N5S65</t>
  </si>
  <si>
    <t>Bahía De Compensación Capacitiva Paralela Interruptor Y Medio</t>
  </si>
  <si>
    <t>N5S66</t>
  </si>
  <si>
    <t>Bahía De Compensación Capacitiva Paralela Anillo</t>
  </si>
  <si>
    <t>CC501</t>
  </si>
  <si>
    <t>Control y protección Bahía de Línea</t>
  </si>
  <si>
    <t>CC502</t>
  </si>
  <si>
    <t>Control y protección Bahía de Transformador</t>
  </si>
  <si>
    <t>CC503</t>
  </si>
  <si>
    <t>Control y protección Bahía de Acople o corte central</t>
  </si>
  <si>
    <t>CC506</t>
  </si>
  <si>
    <t>Control y Protección del Transformador</t>
  </si>
  <si>
    <t>CC201</t>
  </si>
  <si>
    <t>CC202</t>
  </si>
  <si>
    <t>CC203</t>
  </si>
  <si>
    <t>Control y protección Bahía de Transf, Acopl, Corte Central</t>
  </si>
  <si>
    <t>CC204</t>
  </si>
  <si>
    <t>Control y protección Bahía de Seccionamiento</t>
  </si>
  <si>
    <t>CC205</t>
  </si>
  <si>
    <t>Protección diferencial de Barras Tipo 1, 2</t>
  </si>
  <si>
    <t>CC206</t>
  </si>
  <si>
    <t>Protección diferencial de Barras Tipo 3, 4</t>
  </si>
  <si>
    <t>CC207</t>
  </si>
  <si>
    <t>N5EQ1</t>
  </si>
  <si>
    <t>Transformador De Tensión - 230 Kv</t>
  </si>
  <si>
    <t>N6EQ1</t>
  </si>
  <si>
    <t>Transformador De Tensión - 500 Kv</t>
  </si>
  <si>
    <t>D-N5-1</t>
  </si>
  <si>
    <t>Km de conductor ACSR 1113 kcmil (hasta 1kA)  230kV</t>
  </si>
  <si>
    <t>D-N5-2</t>
  </si>
  <si>
    <t>km de conductor AAAC 1600 kcmil (Mayor a 1 kA) 230kV</t>
  </si>
  <si>
    <t>D-N5-3</t>
  </si>
  <si>
    <t>km de conductor  AAAC 800 kcmil 500kV</t>
  </si>
  <si>
    <t>D-N5-4</t>
  </si>
  <si>
    <t>km de conductor  AAAC 1200  kcmil 500kV</t>
  </si>
  <si>
    <t>D-N5-5</t>
  </si>
  <si>
    <t>km Conductor ACSR Canary 900 kcmil</t>
  </si>
  <si>
    <t>D-N5-6</t>
  </si>
  <si>
    <t>km Conductor ACSR Rail 954 kcmil</t>
  </si>
  <si>
    <t>D-N5-7</t>
  </si>
  <si>
    <t>km Conductor ACSR Cardinal 954 kcmil</t>
  </si>
  <si>
    <t>D-N5-8</t>
  </si>
  <si>
    <t>km Conductor ACSR Curlew 1033,5 kcmil</t>
  </si>
  <si>
    <t>D-N5-9</t>
  </si>
  <si>
    <t>km Conductor ACSR Parrot 1510,5 kcmil</t>
  </si>
  <si>
    <t>D-N5-10</t>
  </si>
  <si>
    <t>km Conductor ACSR Falcon 1590 kcmil</t>
  </si>
  <si>
    <t>D-N5-11</t>
  </si>
  <si>
    <t>km Conductor ACSR Kiwi 2167 kcmil</t>
  </si>
  <si>
    <t>AIS-N5-1</t>
  </si>
  <si>
    <t>Sección transversal 1200 mm2</t>
  </si>
  <si>
    <t>AIS-N5-2</t>
  </si>
  <si>
    <t>Sección transversal 1800 mm2</t>
  </si>
  <si>
    <t>D-N5-G1</t>
  </si>
  <si>
    <t>km Cable de fibra óptica monomodo (OPGW)- 24 fibras</t>
  </si>
  <si>
    <t>D-N5-G2</t>
  </si>
  <si>
    <t>km Cable Alumoweld 7 No.6</t>
  </si>
  <si>
    <t>D-N5-G3</t>
  </si>
  <si>
    <t>km Cable Alumoweld 7 No.8</t>
  </si>
  <si>
    <t>D-N5-G4</t>
  </si>
  <si>
    <t>km Cable acero EHS 3/8"</t>
  </si>
  <si>
    <t>D-N5-ADS1</t>
  </si>
  <si>
    <t>km Cable de fibra óptica  All-Dielectric Self-Supporting (ADSS) monomodo</t>
  </si>
  <si>
    <t>D-N5-AD1</t>
  </si>
  <si>
    <t>km Fibra óptica tipo adosada</t>
  </si>
  <si>
    <t>CS01</t>
  </si>
  <si>
    <t>Control Subestación Tipo 1 (1-4 Bahías)</t>
  </si>
  <si>
    <t>CS02</t>
  </si>
  <si>
    <t>Control Subestación Tipo 2  (5-8 Bahías)</t>
  </si>
  <si>
    <t>CS03</t>
  </si>
  <si>
    <t>Control Subestación Tipo 3 (9-12 Bahías)</t>
  </si>
  <si>
    <t>CS04</t>
  </si>
  <si>
    <t>Control Subestación Tipo 4 (&gt;12 Bahías)</t>
  </si>
  <si>
    <t>SUB-1</t>
  </si>
  <si>
    <t>Banco de ductos - Circuito sencillo</t>
  </si>
  <si>
    <t>SUB-3</t>
  </si>
  <si>
    <t>Box-Culvert - Circuito sencillo</t>
  </si>
  <si>
    <t>SUB-5</t>
  </si>
  <si>
    <t>Banco de ductos - Circuito doble</t>
  </si>
  <si>
    <t>SUB-7</t>
  </si>
  <si>
    <t>Box-Culvert - Circuito doble</t>
  </si>
  <si>
    <t>36R</t>
  </si>
  <si>
    <t>71PAT</t>
  </si>
  <si>
    <t>Sistema de Puesta a Tierra para Torre metálica</t>
  </si>
  <si>
    <t>72PAT</t>
  </si>
  <si>
    <t>Sistema de Puesta a Tierra para Poste metálico o concreto</t>
  </si>
  <si>
    <t>CE1</t>
  </si>
  <si>
    <t>km de Conductor ACCC 1105 kcmil</t>
  </si>
  <si>
    <t>CE2</t>
  </si>
  <si>
    <t>km de Conductor ACCC 1223 kcmil</t>
  </si>
  <si>
    <t>CE3</t>
  </si>
  <si>
    <t>km de Conductor ACCC 1342 kcmil</t>
  </si>
  <si>
    <t>CE4</t>
  </si>
  <si>
    <t>km de Conductor ACCC 1973 kcmil</t>
  </si>
  <si>
    <t>CE5</t>
  </si>
  <si>
    <t>km de Conductor ACCC 2727 kcmil</t>
  </si>
  <si>
    <t>CE6</t>
  </si>
  <si>
    <t>km de Conductor ACCC 908 kcmil</t>
  </si>
  <si>
    <t>CE7</t>
  </si>
  <si>
    <t>km de Conductor ACCC 1026 kcmil</t>
  </si>
  <si>
    <t>CE8</t>
  </si>
  <si>
    <t>km de Conductor ACCC 1421 kcmil</t>
  </si>
  <si>
    <t>CS06</t>
  </si>
  <si>
    <t>Sincrophasores SE (4 bahias)</t>
  </si>
  <si>
    <t>CS07</t>
  </si>
  <si>
    <t>Sincrophasores CC</t>
  </si>
  <si>
    <t>D23R</t>
  </si>
  <si>
    <t>Torre metálica de Retención-Altura 500 a 2000 msnm- 230 kV Circuito doble 2 cond/ fase</t>
  </si>
  <si>
    <t>D23S</t>
  </si>
  <si>
    <t>Torre metálica de Suspensión-Altura 500 a 2000 msnm- 230 kV Circuito doble 2 cond/ fase</t>
  </si>
  <si>
    <t>D25R</t>
  </si>
  <si>
    <t>Poste metálico de Retención-Altura 500 a 2000 msnm- 230 kV Circuito doble 2 cond/ fase</t>
  </si>
  <si>
    <t>D25S</t>
  </si>
  <si>
    <t>Poste metálico de Suspensión-Altura 500 a 2000 msnm- 230 kV Circuito doble 2 cond/ fase</t>
  </si>
  <si>
    <t>D29R</t>
  </si>
  <si>
    <t>Torre metálica de Retención-Altura mayor a 2000 msnm- 230 kV Circuito doble 2 cond/ fase</t>
  </si>
  <si>
    <t>D29S</t>
  </si>
  <si>
    <t>Torre metálica de Suspensión-Altura mayor a 2000 msnm- 230 kV Circuito doble 2 cond/ fase</t>
  </si>
  <si>
    <t>D31R</t>
  </si>
  <si>
    <t>Poste metálico de Retención-Altura mayor a 2000 msnm- 230 kV Circuito doble 2 cond/ fase</t>
  </si>
  <si>
    <t>D31S</t>
  </si>
  <si>
    <t>Poste metálico de Suspensión-Altura mayor a 2000 msnm- 230 kV Circuito doble 2 cond/ fase</t>
  </si>
  <si>
    <t>D7R</t>
  </si>
  <si>
    <t>Torre metálica de Retención-Altura 500 msnm- 230 kV Circuito doble 2 cond/ fase</t>
  </si>
  <si>
    <t>D7S</t>
  </si>
  <si>
    <t>Torre metálica de Suspensión-Altura 500 msnm- 230 kV Circuito doble 2 cond/ fase</t>
  </si>
  <si>
    <t>D9R</t>
  </si>
  <si>
    <t>Poste metálico de Retención-Altura 500 msnm- 230 kV Circuito doble 2 cond/ fase</t>
  </si>
  <si>
    <t>D9S</t>
  </si>
  <si>
    <t>Poste metálico de Suspensión-Altura 500 msnm- 230 kV Circuito doble 2 cond/ fase</t>
  </si>
  <si>
    <t>EM01</t>
  </si>
  <si>
    <t>Estación Maestra Tipo 1</t>
  </si>
  <si>
    <t>EM02</t>
  </si>
  <si>
    <t>Estación Maestra Tipo 2</t>
  </si>
  <si>
    <t>EM03</t>
  </si>
  <si>
    <t>Estación Maestra Tipo 3</t>
  </si>
  <si>
    <t>EM04</t>
  </si>
  <si>
    <t>Estación Maestra Tipo 4</t>
  </si>
  <si>
    <t>N5S100</t>
  </si>
  <si>
    <t>Ducto de barras trifásico encapsulado 230 kV &lt;40kA</t>
  </si>
  <si>
    <t>N5S101</t>
  </si>
  <si>
    <t>Ducto de barras fases segregadas encapsulado 230 kV &gt;=60 kA</t>
  </si>
  <si>
    <t>N5S102</t>
  </si>
  <si>
    <t>Bahía de Compensación Capacitiva paralela Barra Principal y Transferencia - Tipo convencional &gt;= 60 kA</t>
  </si>
  <si>
    <t>N5S103</t>
  </si>
  <si>
    <t>Bahía de Compensación Capacitiva paralela Barra Doble con Seccionador de Transferencia - Tipo convencional &gt;= 60 kA</t>
  </si>
  <si>
    <t>N5S104</t>
  </si>
  <si>
    <t>Bahía de Compensación Capacitiva paralela Interruptor y medio - Tipo convencional &gt;= 60 kA</t>
  </si>
  <si>
    <t>N5S105</t>
  </si>
  <si>
    <t>Bahía de Compensación Capacitiva paralela Anillo - Tipo convencional &gt;= 60 kA</t>
  </si>
  <si>
    <t>N5S90</t>
  </si>
  <si>
    <t>Bahía de línea o bahía de compensación paralela en barra - Configuración barra doble - tipo encapsulada (SF6) &gt;=60 kA</t>
  </si>
  <si>
    <t>N5S91</t>
  </si>
  <si>
    <t>Bahía de transformador - Configuración barra doble - tipo encapsulada(SF6)  &gt;=60 kA</t>
  </si>
  <si>
    <t>N5S92</t>
  </si>
  <si>
    <t>Bahía de maniobra - Tipo encapsulada (SF6) &gt;=60 kA</t>
  </si>
  <si>
    <t>N5S93</t>
  </si>
  <si>
    <t>Módulo común tipo 1 (1 a 4 bahías) - Tipo convencional - Cualquier configuración &gt;=60 kA</t>
  </si>
  <si>
    <t>N5S94</t>
  </si>
  <si>
    <t>Módulo común tipo 2 (5 a 8 bahías) - Tipo convencional - Cualquier configuración &gt;=60 kA</t>
  </si>
  <si>
    <t>N5S95</t>
  </si>
  <si>
    <t>Módulo común tipo 3 (9 a 12 bahías) - Tipo convencional - Cualquier configuración &gt;=60 kA</t>
  </si>
  <si>
    <t>N5S96</t>
  </si>
  <si>
    <t>Módulo común tipo 4 (más de 12 bahías) - Tipo convencional - Cualquier configuración &gt;=60 kA</t>
  </si>
  <si>
    <t>N5S97</t>
  </si>
  <si>
    <t>Módulo común tipo 1 (1 a 8 bahías) - Tipo encapsulada - Cualquier configuración &gt;=60 kA</t>
  </si>
  <si>
    <t>N5S98</t>
  </si>
  <si>
    <t>Módulo común tipo 2 (&gt; 8 bahías) - Tipo encapsulada - Cualquier configuración &gt;=60 Ka</t>
  </si>
  <si>
    <t>N5C8</t>
  </si>
  <si>
    <t>Módulo de Compensación Reactiva Serie c/Thyristores &lt; 100 MVAr</t>
  </si>
  <si>
    <t>N6C5</t>
  </si>
  <si>
    <t>Módulo de Compensación Reactiva estática SVC =&gt; 100 MVAr</t>
  </si>
  <si>
    <t>N6C6</t>
  </si>
  <si>
    <t>Módulo de Compensación Reactiva estática STATCOM =&gt; 100 MVAr</t>
  </si>
  <si>
    <t>N6T4</t>
  </si>
  <si>
    <t>Autotransformador monofásico (OLTC) lado de alta en el 500 kV capacidad final 150 MVA a 300 MVA (fase Reserva c/conexionado rápido)</t>
  </si>
  <si>
    <t>N6T5</t>
  </si>
  <si>
    <t>Autotransformador monofásico (OLTC) lado de alta en el 500 kV capacidad final 300 MVA a 450 MVA(fase Reserva c/conexionado rápido)</t>
  </si>
  <si>
    <t>N6T6</t>
  </si>
  <si>
    <t>Autotransformador monofásico (OLTC) lado de alta en el 500 kV capacidad final mayor o igual a 450 MVA(fase Reserva c/conexionado rápido)</t>
  </si>
  <si>
    <t>N5S107</t>
  </si>
  <si>
    <t>Bahía De Línea - Configuración Interruptor y medio - Tipo Encapsulada (Sf6) &lt;60 kA</t>
  </si>
  <si>
    <t>N5S108</t>
  </si>
  <si>
    <t>Bahía De Transformador - Configuración Interruptor y medio - Tipo Encapsulada(Sf6) &lt;60 kA</t>
  </si>
  <si>
    <t>N5S109</t>
  </si>
  <si>
    <t>Bahía De Línea - Configuración Interruptor y medio - Tipo Encapsulada (Sf6) &gt;=60 kA</t>
  </si>
  <si>
    <t>N5S110</t>
  </si>
  <si>
    <t>Bahía De Transformador - Configuración Interruptor y medio - Tipo Encapsulada(Sf6) &gt;=60 kA</t>
  </si>
  <si>
    <t>N5L1S</t>
  </si>
  <si>
    <t>Torre metálica -Altura 500 msnm- 230 kV Circuito sencillo. Suspensión</t>
  </si>
  <si>
    <t>N5L3S</t>
  </si>
  <si>
    <t>Poste metálico - -Altura 500 msnm-230kV Circuito sencillo. Suspensión</t>
  </si>
  <si>
    <t>N5L5S</t>
  </si>
  <si>
    <t>Poste concreto - -Altura 500 msnm-230kV Circuito sencillo. Suspensión</t>
  </si>
  <si>
    <t>N5L7S</t>
  </si>
  <si>
    <t>Torre metálica -Altura 500 msnm- 230 kV Circuito doble. Suspensión</t>
  </si>
  <si>
    <t>N5L9S</t>
  </si>
  <si>
    <t>Poste metálico - Altura 500 msnm-230kV Circuito doble. Suspensión</t>
  </si>
  <si>
    <t>N5L11S</t>
  </si>
  <si>
    <t>Poste metálico -Altura 500 msnm-230kV Cuatro circuitos. Suspensión</t>
  </si>
  <si>
    <t>N5L13S</t>
  </si>
  <si>
    <t>Torre metálica -Altura 500 a 2000 msnm- 230 kV Circuito sencillo. Suspensión</t>
  </si>
  <si>
    <t>N5L15S</t>
  </si>
  <si>
    <t>Poste metálico -Altura 500 a 2000 msnm-230kV Circuito sencillo. Suspensión</t>
  </si>
  <si>
    <t>N5L17S</t>
  </si>
  <si>
    <t>Poste concreto -Altura 500 a 2000 msnm-230kV Circuito sencillo. Suspensión</t>
  </si>
  <si>
    <t>N5L19S</t>
  </si>
  <si>
    <t>Torre metálica --Altura 500 a 2000 msnm- 230 kV Circuito doble. Suspensión</t>
  </si>
  <si>
    <t>N5L21S</t>
  </si>
  <si>
    <t>Poste metálico --Altura 500 a 2000 msnm-230kV Circuito doble. Suspensión</t>
  </si>
  <si>
    <t>N5L23S</t>
  </si>
  <si>
    <t>Poste metálico - -Altura 500 a 2000 msnm-230kV Cuatro circuitos. Suspensión</t>
  </si>
  <si>
    <t>N5L25S</t>
  </si>
  <si>
    <t>Torre metálica --Altura mayor a 2000 msnm- 230 kV Circuito sencillo. Suspensión</t>
  </si>
  <si>
    <t>N5L27S</t>
  </si>
  <si>
    <t>Poste metálico --Altura mayor a 2000 msnm-230kV Circuito sencillo. Suspensión</t>
  </si>
  <si>
    <t>N5L29S</t>
  </si>
  <si>
    <t>Poste concreto - -Altura mayor a 2000 msnm-230kV Circuito sencillo. Suspensión</t>
  </si>
  <si>
    <t>N5L31S</t>
  </si>
  <si>
    <t>Torre metálica --Altura mayor a 2000 msnm- 230 kV Circuito doble. Suspensión</t>
  </si>
  <si>
    <t>N5L33S</t>
  </si>
  <si>
    <t>Poste metálico -Altura mayor a 2000 msnm- 230 kV Circuito doble. Suspensión</t>
  </si>
  <si>
    <t>N5L35S</t>
  </si>
  <si>
    <t>Poste metálico --Altura mayor a 2000 msnm- 230 kV Cuatro circuitos. Suspensión</t>
  </si>
  <si>
    <t>N5L1R</t>
  </si>
  <si>
    <t>Torre metálica -Altura 500 msnm- 230 kV Circuito sencillo. Retención</t>
  </si>
  <si>
    <t>N5L3R</t>
  </si>
  <si>
    <t>Poste metálico - -Altura 500 msnm-230kV Circuito sencillo. Retención</t>
  </si>
  <si>
    <t>N5L5R</t>
  </si>
  <si>
    <t>Poste concreto - -Altura 500 msnm-230kV Circuito sencillo. Retención</t>
  </si>
  <si>
    <t>N5L7R</t>
  </si>
  <si>
    <t>Torre metálica -Altura 500 msnm- 230 kV Circuito doble. Retención</t>
  </si>
  <si>
    <t>N5L9R</t>
  </si>
  <si>
    <t>Poste metálico - Altura 500 msnm-230kV Circuito doble. Retención</t>
  </si>
  <si>
    <t>N5L11R</t>
  </si>
  <si>
    <t>Poste metálico -Altura 500 msnm-230kV Cuatro circuitos. Retención</t>
  </si>
  <si>
    <t>N5L13R</t>
  </si>
  <si>
    <t>Torre metálica -Altura 500 a 2000 msnm- 230 kV Circuito sencillo. Retención</t>
  </si>
  <si>
    <t>N5L15R</t>
  </si>
  <si>
    <t>Poste metálico -Altura 500 a 2000 msnm-230kV Circuito sencillo. Retención</t>
  </si>
  <si>
    <t>N5L17R</t>
  </si>
  <si>
    <t>Poste concreto -Altura 500 a 2000 msnm-230kV Circuito sencillo. Retención</t>
  </si>
  <si>
    <t>N5L19R</t>
  </si>
  <si>
    <t>Torre metálica --Altura 500 a 2000 msnm- 230 kV Circuito doble. Retención</t>
  </si>
  <si>
    <t>N5L21R</t>
  </si>
  <si>
    <t>Poste metálico --Altura 500 a 2000 msnm-230kV Circuito doble. Retención</t>
  </si>
  <si>
    <t>N5L23R</t>
  </si>
  <si>
    <t>Poste metálico - -Altura 500 a 2000 msnm-230kV Cuatro circuitos. Retención</t>
  </si>
  <si>
    <t>N5L25R</t>
  </si>
  <si>
    <t>Torre metálica --Altura mayor a 2000 msnm- 230 kV Circuito sencillo. Retención</t>
  </si>
  <si>
    <t>N5L27R</t>
  </si>
  <si>
    <t>Poste metálico --Altura mayor a 2000 msnm-230kV Circuito sencillo. Retención</t>
  </si>
  <si>
    <t>N5L29R</t>
  </si>
  <si>
    <t>Poste concreto - -Altura mayor a 2000 msnm-230kV Circuito sencillo. Retención</t>
  </si>
  <si>
    <t>N5L31R</t>
  </si>
  <si>
    <t>Torre metálica --Altura mayor a 2000 msnm- 230 kV Circuito doble. Retención</t>
  </si>
  <si>
    <t>N5L33R</t>
  </si>
  <si>
    <t>Poste metálico -Altura mayor a 2000 msnm- 230 kV Circuito doble. Retención</t>
  </si>
  <si>
    <t>N5L35R</t>
  </si>
  <si>
    <t>Poste metálico --Altura mayor a 2000 msnm- 230 kV Cuatro circuitos. Retención</t>
  </si>
  <si>
    <t>N6L1R</t>
  </si>
  <si>
    <t>Torre metálica -Altura 500 msnm- 500 kV Circuito sencillo. Retención</t>
  </si>
  <si>
    <t>N6L1S</t>
  </si>
  <si>
    <t>Torre metálica -Altura 500 msnm- 500 kV Circuito sencillo. Suspensión</t>
  </si>
  <si>
    <t>N6L3R</t>
  </si>
  <si>
    <t>Torre metálica -Altura 500 a 2000 msnm- 500 kV Circuito sencillo. Retención</t>
  </si>
  <si>
    <t>N6L3S</t>
  </si>
  <si>
    <t>Torre metálica -Altura 500 a 2000 msnm- 500 kV Circuito sencillo. Suspensión</t>
  </si>
  <si>
    <t>N6L5R</t>
  </si>
  <si>
    <t>Torre metálica -Altura mayor a 2000 msnm- 500 kV Circuito sencillo. Retención</t>
  </si>
  <si>
    <t>N6L5S</t>
  </si>
  <si>
    <t>Torre metálica -Altura mayor a 2000 msnm- 500 kV Circuito sencillo. Suspensión</t>
  </si>
  <si>
    <t>23R</t>
  </si>
  <si>
    <t>Poste metálico Altura 500 msnm 230/110 kV Circuito doble. Retención</t>
  </si>
  <si>
    <t>24R</t>
  </si>
  <si>
    <t>Poste metálico Altura 500 a 2000 msnm 230/110 kV Circuito triple. Retención</t>
  </si>
  <si>
    <t>SE515</t>
  </si>
  <si>
    <t>BAHÍA DE LÍNEA  EN BARRA - CONFIGURACIÓN BARRA DOBLE CON SECCIONADOR DE TRANSFERENCIA - TIPO CONVENCIONAL &gt;=60  Ka</t>
  </si>
  <si>
    <t>SE516</t>
  </si>
  <si>
    <t>BAHÍA DE TRANSFORMADOR - CONFIGURACIÓN BARRA DOBLE CON SECCIONADOR DE TRANSFERENCIA - TIPO CONVENCIONAL &gt;=60  Ka</t>
  </si>
  <si>
    <t>SE517</t>
  </si>
  <si>
    <t>BAHÍA DE LÍNEA EN BARRA - CONFIGURACIÓN INTERRUPTOR Y MEDIO - TIPO CONVENCIONAL &gt;=60  Ka</t>
  </si>
  <si>
    <t>SE518</t>
  </si>
  <si>
    <t>BAHÍA DE TRANSFORMADOR - CONFIGURACIÓN INTERRUPTOR Y MEDIO - TIPO CONVENCIONAL &gt;=60  Ka</t>
  </si>
  <si>
    <t>SE519</t>
  </si>
  <si>
    <t>CORTE CENTRAL CONFIGURACIÓN INTERRUPTOR Y MEDIO - TIPO CONVENCIONAL &gt;=60  Ka</t>
  </si>
  <si>
    <t>SE520</t>
  </si>
  <si>
    <t>MÓDULO DE BARRAJE TIPO 2 - CONFIGURACIÓN INTERRUPTOR Y MEDIO - TIPO CONVENCIONAL &gt;=60  Ka</t>
  </si>
  <si>
    <t>SE521</t>
  </si>
  <si>
    <t xml:space="preserve">MÓDULO COMÚN/BAHÍA TIPO 1 (1 A 4 BAHÍAS) - TIPO CONVENCIONAL - CUALQUIER CONFIGURACIÓN &gt;=60  Ka </t>
  </si>
  <si>
    <t>SE522</t>
  </si>
  <si>
    <t>MÓDULO COMÚN/BAHÍA TIPO 2 (5 A 8 BAHÍAS) - TIPO CONVENCIONAL - CUALQUIER CONFIGURACIÓN &gt;=60  Ka</t>
  </si>
  <si>
    <t>CC700</t>
  </si>
  <si>
    <t>CC701</t>
  </si>
  <si>
    <t>CC800</t>
  </si>
  <si>
    <t>CP507</t>
  </si>
  <si>
    <t>CP508</t>
  </si>
  <si>
    <t>CP509</t>
  </si>
  <si>
    <t>CP510</t>
  </si>
  <si>
    <t>CP511</t>
  </si>
  <si>
    <t>CP512</t>
  </si>
  <si>
    <t>CP513</t>
  </si>
  <si>
    <t>CP514</t>
  </si>
  <si>
    <t>CP515</t>
  </si>
  <si>
    <t>CP516</t>
  </si>
  <si>
    <t>CP517</t>
  </si>
  <si>
    <t>CP518</t>
  </si>
  <si>
    <t>CP520</t>
  </si>
  <si>
    <t>CP521</t>
  </si>
  <si>
    <t>CP522</t>
  </si>
  <si>
    <t>CP523</t>
  </si>
  <si>
    <t>L231</t>
  </si>
  <si>
    <t>L232</t>
  </si>
  <si>
    <t>L233</t>
  </si>
  <si>
    <t>L241</t>
  </si>
  <si>
    <t>L242</t>
  </si>
  <si>
    <t>L243</t>
  </si>
  <si>
    <t>L244</t>
  </si>
  <si>
    <t>L245</t>
  </si>
  <si>
    <t>L246</t>
  </si>
  <si>
    <t>CC101</t>
  </si>
  <si>
    <t>CC102</t>
  </si>
  <si>
    <t>CC103</t>
  </si>
  <si>
    <t>CC104</t>
  </si>
  <si>
    <t>CC105</t>
  </si>
  <si>
    <t>CC106</t>
  </si>
  <si>
    <t>CC301</t>
  </si>
  <si>
    <t>CC302</t>
  </si>
  <si>
    <t>CC303</t>
  </si>
  <si>
    <t>CC304</t>
  </si>
  <si>
    <t>CC305</t>
  </si>
  <si>
    <t>CC306</t>
  </si>
  <si>
    <t>CC401</t>
  </si>
  <si>
    <t>CC402</t>
  </si>
  <si>
    <t>CC403</t>
  </si>
  <si>
    <t>CC404</t>
  </si>
  <si>
    <t>CC405</t>
  </si>
  <si>
    <t>CC406</t>
  </si>
  <si>
    <t>VQC01</t>
  </si>
  <si>
    <t>VQC02</t>
  </si>
  <si>
    <t>VQC03</t>
  </si>
  <si>
    <t>Bahía de Transferencia DBT</t>
  </si>
  <si>
    <t>Bahía de Acople DBB</t>
  </si>
  <si>
    <t>Bahía de Acople EDB y EDBT</t>
  </si>
  <si>
    <t>Bahía de Seccionamiento DBT</t>
  </si>
  <si>
    <t>Bahía de Seccionamiento DBB</t>
  </si>
  <si>
    <t>Bahía de Seccionamiento EDB y EDBT</t>
  </si>
  <si>
    <t>Módulo de Barraje - Tipo 1</t>
  </si>
  <si>
    <t>Módulo de Barraje - Tipo 1 IM</t>
  </si>
  <si>
    <t>Módulo de Barraje - Tipo 1 EDB y EDBT</t>
  </si>
  <si>
    <t>Módulo de Barraje - Tipo 2 BPT</t>
  </si>
  <si>
    <t>Módulo de Barraje - Tipo 2 DB y DBB</t>
  </si>
  <si>
    <t>Módulo de Barraje - Tipo 2 EDB y EDBT</t>
  </si>
  <si>
    <t>Diferencial de Barras - Tipo 1 BS</t>
  </si>
  <si>
    <t>Diferencial de Barras - Tipo 1 Todas, excepto BS y AN</t>
  </si>
  <si>
    <t>Diferencial de Barras - Tipo 2 Todas, excepto BS y AN</t>
  </si>
  <si>
    <t>Módulo Común - Tipo 1 Todas</t>
  </si>
  <si>
    <t>Módulo Común - Tipo 2 Todas, excepto BS</t>
  </si>
  <si>
    <t>Autotransformador Monofásico de Reserva,
 500/230 kV, 150 MVA</t>
  </si>
  <si>
    <t>Bahía de Compensación Reactiva Línea Maniobrable
 20 MVAr</t>
  </si>
  <si>
    <t>Bahía de Compensación Reactiva Fija
 28 MVAr con reactor de neutro</t>
  </si>
  <si>
    <t>Módulo de Compensación Reactiva Fija
 28 MVAr con reactor de neutro</t>
  </si>
  <si>
    <t xml:space="preserve">Bahía de Compensación Estática Reactiva </t>
  </si>
  <si>
    <t>Bahía de Compensación Capacitiva Paralela
  72 MVAr - Int. y Medio</t>
  </si>
  <si>
    <t>Bahía de Compensación Capacitiva Paralela
  40 MVAr - Anillo</t>
  </si>
  <si>
    <t>Módulo de Compensación Capacitiva Paralela
  40 MVAr - Anillo</t>
  </si>
  <si>
    <t xml:space="preserve">Bahía de Compensación Capacitiva Paralela
 40 - 72 MVAr - Barra Ppal + T </t>
  </si>
  <si>
    <t>Bahía de Compensación Capacitiva Paralela
  60 MVAr - Doble Barra + T</t>
  </si>
  <si>
    <t>Módulo de Compensación Capacitiva Paralela
  60 MVAr - Doble Barra + T</t>
  </si>
  <si>
    <t>Bahía de Compensación Reactiva Maniobrable
 12,5 - 25 MVAr - Barra Ppal + T</t>
  </si>
  <si>
    <t xml:space="preserve"> Bahía más Módulo de Compensación Serie
 3x22 MVAr</t>
  </si>
  <si>
    <t>Banco Reactores para Terciario de Autotransformador
(34,5 kV)</t>
  </si>
  <si>
    <t>km de línea, 1 circuito</t>
  </si>
  <si>
    <t>km de línea, 2 circuitos</t>
  </si>
  <si>
    <t>km de línea, 2 circuitos, 2 subconductores por fase</t>
  </si>
  <si>
    <t>km de línea, 1 circuito, 4 subconductores por fase</t>
  </si>
  <si>
    <t>Dinamic Line Rating para proyectos mayores a 1 km (DLR)</t>
  </si>
  <si>
    <t>Dinamic Line Rating para proyectos menores a 1 km (DLR)</t>
  </si>
  <si>
    <t>Phasor Measurement Unit (PMU)</t>
  </si>
  <si>
    <t>Modulo SVC de 30 Mvar  a 230 y 500 kV</t>
  </si>
  <si>
    <t>Modulo SVC de 50 Mvar  a 230 y 500 kV</t>
  </si>
  <si>
    <t>Modulo SVC de 100 Mvar  a 230 y 500 kV</t>
  </si>
  <si>
    <t>Modulo SVC de 200 Mvar  a 230 y 500 kV</t>
  </si>
  <si>
    <t>Modulo SSSC de 10 MVAR</t>
  </si>
  <si>
    <t>Modulo SSSC de 50 MVAR</t>
  </si>
  <si>
    <t>Modulo SSSC de 100 MVAR</t>
  </si>
  <si>
    <t>Modulo Statcom de 30 Mvar  a 230 y 500 kV</t>
  </si>
  <si>
    <t>Modulo Statcom de 90 Mvar  a 230 y 500 kV</t>
  </si>
  <si>
    <t>Modulo Statcom de 50 Mvar  a 230 y 500 kV</t>
  </si>
  <si>
    <t>Modulo Statcom de 100 Mvar  a 230 y 500 kV</t>
  </si>
  <si>
    <t>Modulo Statcom de 200 Mvar  a 230 y 500 kV</t>
  </si>
  <si>
    <t>Subestacion convertidora Bipolo de +/-500 kV a 3 GW HVDC</t>
  </si>
  <si>
    <t>Subestacion convertidora Bipolo de +/-500 kV a 4 GW HVDC</t>
  </si>
  <si>
    <t>Subestacion convertidora Bipolode +/-600 kV a 3 GW HVDC</t>
  </si>
  <si>
    <t>Sistema de almacenamiento con baterias SAEB, de 48,2 MW, 2 horas. 
Se considera entrega de energía en media tensión. No incluye transformador elevador ni bahía de conexión.</t>
  </si>
  <si>
    <t>Km de Red HVDC Bipolo con Retorno Metálico</t>
  </si>
  <si>
    <t>Estructura Metálica HVDC</t>
  </si>
  <si>
    <t>Cimentaciones Estructura HVDC</t>
  </si>
  <si>
    <t>Km de Conductor (3 fases) desnudo HTLS ACCR (336 kcmil) - alta temperatura</t>
  </si>
  <si>
    <t>Km de Conductor (3 fases) desnudo HTLS ACCR  (397 kcmil) - alta temperatura</t>
  </si>
  <si>
    <t>Km de Conductor (3 fases) desnudo HTLS ACCR (477 kcmil) - alta temperatura</t>
  </si>
  <si>
    <t xml:space="preserve">Km de Conductor (3 fases) desnudo HTLS ACCR  (605 kcmil) - alta temperatura </t>
  </si>
  <si>
    <t>Km de Conductor (3 fases) desnudo HTLS ACCR (795 kcmil) - alta temperatura</t>
  </si>
  <si>
    <t>Km de Conductor (3 fases) desnudo HTLS ACCR (1113 kcmil) - alta temperatura</t>
  </si>
  <si>
    <t>SCADA</t>
  </si>
  <si>
    <t>Sistema de Información Geográfico: GIS</t>
  </si>
  <si>
    <t>Sistema de Manejo de Energía: EMS</t>
  </si>
  <si>
    <t>Enlace ICCP</t>
  </si>
  <si>
    <t>Sistema de Comunicaciones</t>
  </si>
  <si>
    <t>Edificio de Control</t>
  </si>
  <si>
    <t>Sistemas VQ Compensación Estática</t>
  </si>
  <si>
    <t>Sistemas VQ Subestaciones 500/230 kV</t>
  </si>
  <si>
    <t>Sistemas VQ Subestaciones 230 kV</t>
  </si>
  <si>
    <t>CENTROS DE SUPERVISIÓN Y MANIOBRA</t>
  </si>
  <si>
    <t>Descripción o activo</t>
  </si>
  <si>
    <t>Total precio dic 2023</t>
  </si>
  <si>
    <t>Vida Útil (años)</t>
  </si>
  <si>
    <t>MÓDULOS DE COMPENSACIÓN</t>
  </si>
  <si>
    <t xml:space="preserve">UC DE LINEAS </t>
  </si>
  <si>
    <t>USD - COP</t>
  </si>
  <si>
    <t xml:space="preserve">COMPOSICIÓN DE UNIDADES CONSTRUCTIVAS </t>
  </si>
  <si>
    <t>DLR para proyectos mayores a 1 km</t>
  </si>
  <si>
    <t>ELEMENTO</t>
  </si>
  <si>
    <t>Fracción del costo de la UC i</t>
  </si>
  <si>
    <t>Asimilable a UC?</t>
  </si>
  <si>
    <t>DDP</t>
  </si>
  <si>
    <t>Montaje</t>
  </si>
  <si>
    <t>Valor Total Diciembre 2023</t>
  </si>
  <si>
    <t xml:space="preserve">Moneda </t>
  </si>
  <si>
    <t>Fecha moneda</t>
  </si>
  <si>
    <t>NOTA</t>
  </si>
  <si>
    <t>NOTA Vida Útil (años)</t>
  </si>
  <si>
    <t>Sistema de servicio de monitoreo dinámico de líneas de transmisión (DLR) mayores a 1 km</t>
  </si>
  <si>
    <t>NO</t>
  </si>
  <si>
    <t>COP</t>
  </si>
  <si>
    <r>
      <rPr>
        <sz val="10"/>
        <color rgb="FF000000"/>
        <rFont val="Arial"/>
        <family val="2"/>
      </rPr>
      <t>Depreciacion de 5 años y en los 5 años siguientes se cubre la parte correspondiente al software</t>
    </r>
    <r>
      <rPr>
        <sz val="9"/>
        <color rgb="FF000000"/>
        <rFont val="Arial"/>
        <family val="2"/>
      </rPr>
      <t>.</t>
    </r>
  </si>
  <si>
    <t>Es el periodo de duracion del servicio ofertado</t>
  </si>
  <si>
    <t>Hardware de comunicaciones y monitoreo.</t>
  </si>
  <si>
    <t>DLR para proyectos menores a 1km</t>
  </si>
  <si>
    <t>Pequeños proyectos de servicio de monitoreo dinámico de líneas de transmisión (DLR) menores a 1km</t>
  </si>
  <si>
    <t>Phasor Measurement Units - PMU</t>
  </si>
  <si>
    <t>Obra civil</t>
  </si>
  <si>
    <t>Otros costos</t>
  </si>
  <si>
    <t>Costos financieros</t>
  </si>
  <si>
    <t>Unidad Tablero PMU para niveles de tension de 230 kV y 500 kV</t>
  </si>
  <si>
    <t>SISTEMA DE ALMACENAMIENTO SAEB, 48,2 MW - 2 horas</t>
  </si>
  <si>
    <t>KM DE RED HVDC BIPOLO CON RETORNO METALICO</t>
  </si>
  <si>
    <t>INSTALACIÓN COMPLETA DE CABLE CONDUCTOR 1200 MCM x4 SUBCONDUCTORES (BIPOLO)</t>
  </si>
  <si>
    <t> </t>
  </si>
  <si>
    <t>INSTALACIÓN COMPLETA DE RETORNO METÁLICO 1200 MCM x2 SUBCONDUCTORES</t>
  </si>
  <si>
    <t>CABLE DE GUARDA CONVENCIONAL</t>
  </si>
  <si>
    <t>CABLE DE GUARDA OPGW</t>
  </si>
  <si>
    <t>ESTRUCTURAS METÁLICAS HVDC</t>
  </si>
  <si>
    <t xml:space="preserve"> DDP </t>
  </si>
  <si>
    <t xml:space="preserve"> Obra civil </t>
  </si>
  <si>
    <t xml:space="preserve"> Montaje </t>
  </si>
  <si>
    <t xml:space="preserve"> Otros costos </t>
  </si>
  <si>
    <t xml:space="preserve"> Costos financieros </t>
  </si>
  <si>
    <t xml:space="preserve">MONTAJE ESTRUCTURA HVDC RETENCIÓN </t>
  </si>
  <si>
    <t>MONTAJE ESTRUCTURA HVDC SUSPENSIÓN</t>
  </si>
  <si>
    <t>MONTAJE E INSTALACIÓN DE CADENA DE AISLADORES HVDC</t>
  </si>
  <si>
    <t>MONTAJE E INSTALACIÓN DE CADENA DE AISLADORES HVDC RETORNO</t>
  </si>
  <si>
    <t>SISTEMA DE PUESTA A TIERRA DISEÑO TÍPICO DE ACUERDO CON EL TIPO DE ESTRUCTURA</t>
  </si>
  <si>
    <t>CIMENTACIONES PARA ESTRUCTURAS METÁLICAS HVDC</t>
  </si>
  <si>
    <t xml:space="preserve">Valor Total Diciembre 2023 </t>
  </si>
  <si>
    <t xml:space="preserve">CIMENTACIÓN PARA TORRE METÁLICA HVDC DE SUSPENSIÓN </t>
  </si>
  <si>
    <t xml:space="preserve">CIMENTACIÓN PARA TORRE METÁLICA HVDC DE RETENCIÓN </t>
  </si>
  <si>
    <t>INSTALACIÓN COMPLETA DE CONDUCTORES HTLS</t>
  </si>
  <si>
    <t>Km de Conductor (3 fases) desnudo HTLS ACCR (266 kcmil) - alta temperatura</t>
  </si>
  <si>
    <t>HVDC ESTACION CONVERTIDORA TIPO VSC</t>
  </si>
  <si>
    <t>Descripción UC</t>
  </si>
  <si>
    <t>Subestacion convertidora Bipolo de +/-500 kV a 3 GW</t>
  </si>
  <si>
    <t>Valor tomado como proyecto llave en mano</t>
  </si>
  <si>
    <t>USD</t>
  </si>
  <si>
    <t>Subestacion convertidora Bipolo de +/-500 kV a 4 GW</t>
  </si>
  <si>
    <t>Subestacion convertidora Bipolo de +/-600 kV a 3 GW</t>
  </si>
  <si>
    <t>Compensacion SVC</t>
  </si>
  <si>
    <t>Compensacion SCCC o FACTS Distribuidos (DFACTS) controlador de flujo, serie</t>
  </si>
  <si>
    <t>STATCOMS</t>
  </si>
  <si>
    <t>UC de Subestaciones 230 kV</t>
  </si>
  <si>
    <t>Configuración</t>
  </si>
  <si>
    <t>Bahía de Línea</t>
  </si>
  <si>
    <t>BS</t>
  </si>
  <si>
    <t>Bahía de Transformador</t>
  </si>
  <si>
    <t>BPT</t>
  </si>
  <si>
    <t>DB</t>
  </si>
  <si>
    <t>DBT</t>
  </si>
  <si>
    <t>DBB</t>
  </si>
  <si>
    <t>IM</t>
  </si>
  <si>
    <t>AN</t>
  </si>
  <si>
    <t>EDB</t>
  </si>
  <si>
    <t>EDBT</t>
  </si>
  <si>
    <t>Corte Central</t>
  </si>
  <si>
    <t>Bahía de Transferencia</t>
  </si>
  <si>
    <t>Bahía de Acople</t>
  </si>
  <si>
    <t>DB y DBT</t>
  </si>
  <si>
    <t>EDB y EDBT</t>
  </si>
  <si>
    <t>Bahía de Seccionamiento</t>
  </si>
  <si>
    <t>BPT, DB y DBB</t>
  </si>
  <si>
    <t>Módulo de Barraje - Tipo 2</t>
  </si>
  <si>
    <t>DB y DBB</t>
  </si>
  <si>
    <t>Diferencial de Barras - Tipo 1</t>
  </si>
  <si>
    <t>Todas, excepto BS y AN</t>
  </si>
  <si>
    <t>Diferencial de Barras - Tipo 2</t>
  </si>
  <si>
    <t>Módulo Común - Tipo 1</t>
  </si>
  <si>
    <t>Todas</t>
  </si>
  <si>
    <t>Módulo Común - Tipo 2</t>
  </si>
  <si>
    <t>Todas, excepto BS</t>
  </si>
  <si>
    <t>UC de Subestaciones 500 kV</t>
  </si>
  <si>
    <t>DBT e IM</t>
  </si>
  <si>
    <t>Transformadores</t>
  </si>
  <si>
    <t>Banco de Autotransformadores, 500/230 kV, 450 MVA</t>
  </si>
  <si>
    <t>-</t>
  </si>
  <si>
    <t>Módulos de Compensación 230 kV</t>
  </si>
  <si>
    <t>Módulo de Compensación Capacitiva Paralela
  72 MVAr - Int. y Medio</t>
  </si>
  <si>
    <t xml:space="preserve">Módulo de Compensación Capacitiva Paralela
 40 - 72 MVAr - Barra Ppal + T </t>
  </si>
  <si>
    <t>Módulo de Compensación Reactiva Maniobrable
 12,5 - 25 MVAr - Barra Ppal + T</t>
  </si>
  <si>
    <t>Módulos de Compensación 500 kV</t>
  </si>
  <si>
    <t>Módulo de Compensación Reactiva Línea Maniobrable
 20 MVAr</t>
  </si>
  <si>
    <t xml:space="preserve">Módulo de Compensación Estática Reactiva </t>
  </si>
  <si>
    <t>Bancos de Reactores</t>
  </si>
  <si>
    <t>CSMs y VQ (Control de Reactivos VQC)</t>
  </si>
  <si>
    <t>Centros de Supervisión y Maniobra</t>
  </si>
  <si>
    <t>UC de Líneas UC de 230 kV</t>
  </si>
  <si>
    <t>UC de Líneas UC de 500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</si>
</sst>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[$$-409]* #,##0_ ;_-[$$-409]* \-#,##0\ ;_-[$$-409]* &quot;-&quot;??_ ;_-@_ "/>
    <numFmt numFmtId="165" formatCode="_-[$$-409]* #,##0.00_ ;_-[$$-409]* \-#,##0.00\ ;_-[$$-409]* &quot;-&quot;??_ ;_-@_ "/>
    <numFmt numFmtId="166" formatCode="0.0%"/>
    <numFmt numFmtId="167" formatCode="_-* #,##0_-;\-* #,##0_-;_-* &quot;-&quot;??_-;_-@_-"/>
    <numFmt numFmtId="168" formatCode="&quot;$&quot;\ #,##0.00;[Red]\-&quot;$&quot;\ #,##0.00"/>
    <numFmt numFmtId="169" formatCode="_-* #,##0.00\ &quot;€&quot;_-;\-* #,##0.00\ &quot;€&quot;_-;_-* &quot;-&quot;??\ &quot;€&quot;_-;_-@_-"/>
    <numFmt numFmtId="170" formatCode="_-&quot;$&quot;\ * #,##0.00_-;\-&quot;$&quot;\ * #,##0.00_-;_-&quot;$&quot;\ * &quot;-&quot;??_-;_-@_-"/>
    <numFmt numFmtId="171" formatCode="_([$$-409]* #,##0.00_);_([$$-409]* \(#,##0.00\);_([$$-409]* &quot;-&quot;??_);_(@_)"/>
    <numFmt numFmtId="172" formatCode="_-[$$-240A]\ * #,##0.00_-;\-[$$-240A]\ * #,##0.00_-;_-[$$-240A]\ 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DAEEF3"/>
        <bgColor rgb="FFDAEEF3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5F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8"/>
      </right>
      <top/>
      <bottom style="thin">
        <color indexed="64"/>
      </bottom>
      <diagonal/>
    </border>
    <border>
      <left style="thin">
        <color indexed="64"/>
      </left>
      <right style="thin">
        <color theme="8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theme="8"/>
      </right>
      <top style="thin">
        <color auto="1"/>
      </top>
      <bottom style="medium">
        <color theme="8"/>
      </bottom>
      <diagonal/>
    </border>
    <border>
      <left style="thin">
        <color indexed="64"/>
      </left>
      <right style="thin">
        <color rgb="FF5B9BD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5B9BD5"/>
      </right>
      <top style="thin">
        <color indexed="64"/>
      </top>
      <bottom style="medium">
        <color rgb="FF5B9BD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8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169" fontId="1" fillId="0" borderId="0" applyFont="0" applyFill="0" applyBorder="0" applyAlignment="0" applyProtection="0"/>
  </cellStyleXfs>
  <cellXfs count="2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5" fillId="0" borderId="2" xfId="4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 wrapText="1"/>
    </xf>
    <xf numFmtId="0" fontId="3" fillId="2" borderId="7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1" xfId="3" applyBorder="1" applyAlignment="1">
      <alignment horizontal="center" vertical="center" wrapText="1"/>
    </xf>
    <xf numFmtId="164" fontId="3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4" fillId="2" borderId="1" xfId="5" applyFont="1" applyFill="1" applyBorder="1"/>
    <xf numFmtId="165" fontId="7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165" fontId="3" fillId="0" borderId="0" xfId="0" applyNumberFormat="1" applyFont="1"/>
    <xf numFmtId="165" fontId="3" fillId="3" borderId="0" xfId="0" applyNumberFormat="1" applyFont="1" applyFill="1"/>
    <xf numFmtId="0" fontId="3" fillId="3" borderId="0" xfId="0" applyFont="1" applyFill="1"/>
    <xf numFmtId="0" fontId="9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 vertical="center"/>
    </xf>
    <xf numFmtId="166" fontId="4" fillId="6" borderId="4" xfId="2" applyNumberFormat="1" applyFont="1" applyFill="1" applyBorder="1" applyAlignment="1">
      <alignment horizontal="center" vertical="center" wrapText="1"/>
    </xf>
    <xf numFmtId="0" fontId="8" fillId="7" borderId="13" xfId="3" applyFont="1" applyFill="1" applyBorder="1" applyAlignment="1">
      <alignment horizontal="center" vertical="center" wrapText="1"/>
    </xf>
    <xf numFmtId="167" fontId="8" fillId="7" borderId="13" xfId="1" applyNumberFormat="1" applyFont="1" applyFill="1" applyBorder="1" applyAlignment="1">
      <alignment horizontal="center" vertical="center" wrapText="1"/>
    </xf>
    <xf numFmtId="167" fontId="8" fillId="7" borderId="14" xfId="1" applyNumberFormat="1" applyFont="1" applyFill="1" applyBorder="1" applyAlignment="1">
      <alignment horizontal="center" vertical="center" wrapText="1"/>
    </xf>
    <xf numFmtId="167" fontId="8" fillId="8" borderId="14" xfId="1" applyNumberFormat="1" applyFont="1" applyFill="1" applyBorder="1" applyAlignment="1">
      <alignment horizontal="center" vertical="center" wrapText="1"/>
    </xf>
    <xf numFmtId="0" fontId="11" fillId="0" borderId="8" xfId="0" applyFont="1" applyBorder="1"/>
    <xf numFmtId="166" fontId="4" fillId="0" borderId="1" xfId="2" applyNumberFormat="1" applyFont="1" applyFill="1" applyBorder="1" applyAlignment="1">
      <alignment horizontal="right"/>
    </xf>
    <xf numFmtId="0" fontId="3" fillId="9" borderId="1" xfId="0" applyFont="1" applyFill="1" applyBorder="1" applyAlignment="1">
      <alignment horizontal="center"/>
    </xf>
    <xf numFmtId="168" fontId="10" fillId="10" borderId="1" xfId="0" applyNumberFormat="1" applyFont="1" applyFill="1" applyBorder="1"/>
    <xf numFmtId="169" fontId="3" fillId="4" borderId="1" xfId="6" applyFont="1" applyFill="1" applyBorder="1"/>
    <xf numFmtId="165" fontId="3" fillId="11" borderId="1" xfId="6" applyNumberFormat="1" applyFont="1" applyFill="1" applyBorder="1"/>
    <xf numFmtId="14" fontId="3" fillId="4" borderId="1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" xfId="0" applyFont="1" applyBorder="1" applyAlignment="1">
      <alignment horizontal="center" vertical="center" wrapText="1"/>
    </xf>
    <xf numFmtId="0" fontId="12" fillId="12" borderId="5" xfId="0" applyFont="1" applyFill="1" applyBorder="1"/>
    <xf numFmtId="0" fontId="12" fillId="12" borderId="0" xfId="0" applyFont="1" applyFill="1"/>
    <xf numFmtId="166" fontId="4" fillId="0" borderId="0" xfId="2" applyNumberFormat="1" applyFont="1" applyFill="1" applyBorder="1" applyAlignment="1">
      <alignment horizontal="right"/>
    </xf>
    <xf numFmtId="168" fontId="10" fillId="0" borderId="0" xfId="0" applyNumberFormat="1" applyFont="1"/>
    <xf numFmtId="169" fontId="3" fillId="0" borderId="0" xfId="6" applyFont="1" applyFill="1" applyBorder="1"/>
    <xf numFmtId="165" fontId="3" fillId="0" borderId="0" xfId="6" applyNumberFormat="1" applyFont="1" applyFill="1" applyBorder="1"/>
    <xf numFmtId="14" fontId="3" fillId="0" borderId="0" xfId="0" applyNumberFormat="1" applyFont="1" applyAlignment="1">
      <alignment horizontal="center"/>
    </xf>
    <xf numFmtId="0" fontId="10" fillId="5" borderId="16" xfId="0" applyFont="1" applyFill="1" applyBorder="1" applyAlignment="1">
      <alignment horizontal="center"/>
    </xf>
    <xf numFmtId="166" fontId="4" fillId="0" borderId="17" xfId="2" applyNumberFormat="1" applyFont="1" applyFill="1" applyBorder="1" applyAlignment="1">
      <alignment horizontal="right"/>
    </xf>
    <xf numFmtId="0" fontId="3" fillId="0" borderId="18" xfId="0" applyFont="1" applyBorder="1" applyAlignment="1">
      <alignment horizontal="center"/>
    </xf>
    <xf numFmtId="168" fontId="10" fillId="0" borderId="18" xfId="0" applyNumberFormat="1" applyFont="1" applyBorder="1"/>
    <xf numFmtId="169" fontId="3" fillId="0" borderId="18" xfId="6" applyFont="1" applyFill="1" applyBorder="1"/>
    <xf numFmtId="165" fontId="3" fillId="0" borderId="18" xfId="6" applyNumberFormat="1" applyFont="1" applyFill="1" applyBorder="1"/>
    <xf numFmtId="14" fontId="3" fillId="0" borderId="18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9" xfId="0" applyFont="1" applyBorder="1"/>
    <xf numFmtId="166" fontId="4" fillId="0" borderId="16" xfId="2" applyNumberFormat="1" applyFont="1" applyFill="1" applyBorder="1" applyAlignment="1">
      <alignment horizontal="right"/>
    </xf>
    <xf numFmtId="0" fontId="3" fillId="9" borderId="20" xfId="0" applyFont="1" applyFill="1" applyBorder="1" applyAlignment="1">
      <alignment horizontal="center"/>
    </xf>
    <xf numFmtId="168" fontId="10" fillId="10" borderId="11" xfId="0" applyNumberFormat="1" applyFont="1" applyFill="1" applyBorder="1"/>
    <xf numFmtId="169" fontId="3" fillId="4" borderId="11" xfId="6" applyFont="1" applyFill="1" applyBorder="1"/>
    <xf numFmtId="165" fontId="3" fillId="11" borderId="11" xfId="6" applyNumberFormat="1" applyFont="1" applyFill="1" applyBorder="1"/>
    <xf numFmtId="14" fontId="3" fillId="4" borderId="11" xfId="0" applyNumberFormat="1" applyFont="1" applyFill="1" applyBorder="1" applyAlignment="1">
      <alignment horizontal="center"/>
    </xf>
    <xf numFmtId="14" fontId="3" fillId="4" borderId="16" xfId="0" applyNumberFormat="1" applyFont="1" applyFill="1" applyBorder="1" applyAlignment="1">
      <alignment horizontal="center"/>
    </xf>
    <xf numFmtId="0" fontId="12" fillId="12" borderId="1" xfId="0" applyFont="1" applyFill="1" applyBorder="1"/>
    <xf numFmtId="166" fontId="4" fillId="0" borderId="6" xfId="2" applyNumberFormat="1" applyFont="1" applyFill="1" applyBorder="1" applyAlignment="1">
      <alignment horizontal="right"/>
    </xf>
    <xf numFmtId="0" fontId="3" fillId="9" borderId="21" xfId="0" applyFont="1" applyFill="1" applyBorder="1" applyAlignment="1">
      <alignment horizontal="center"/>
    </xf>
    <xf numFmtId="168" fontId="10" fillId="10" borderId="6" xfId="0" applyNumberFormat="1" applyFont="1" applyFill="1" applyBorder="1"/>
    <xf numFmtId="169" fontId="3" fillId="4" borderId="6" xfId="6" applyFont="1" applyFill="1" applyBorder="1"/>
    <xf numFmtId="165" fontId="3" fillId="11" borderId="6" xfId="6" applyNumberFormat="1" applyFont="1" applyFill="1" applyBorder="1"/>
    <xf numFmtId="14" fontId="3" fillId="4" borderId="6" xfId="0" applyNumberFormat="1" applyFont="1" applyFill="1" applyBorder="1" applyAlignment="1">
      <alignment horizontal="center"/>
    </xf>
    <xf numFmtId="14" fontId="3" fillId="4" borderId="7" xfId="0" applyNumberFormat="1" applyFont="1" applyFill="1" applyBorder="1" applyAlignment="1">
      <alignment horizontal="center"/>
    </xf>
    <xf numFmtId="170" fontId="3" fillId="0" borderId="22" xfId="0" applyNumberFormat="1" applyFont="1" applyBorder="1"/>
    <xf numFmtId="170" fontId="3" fillId="0" borderId="0" xfId="0" applyNumberFormat="1" applyFont="1"/>
    <xf numFmtId="170" fontId="3" fillId="0" borderId="23" xfId="0" applyNumberFormat="1" applyFont="1" applyBorder="1"/>
    <xf numFmtId="166" fontId="4" fillId="6" borderId="6" xfId="2" applyNumberFormat="1" applyFont="1" applyFill="1" applyBorder="1" applyAlignment="1">
      <alignment horizontal="center" vertical="center" wrapText="1"/>
    </xf>
    <xf numFmtId="0" fontId="8" fillId="7" borderId="24" xfId="3" applyFont="1" applyFill="1" applyBorder="1" applyAlignment="1">
      <alignment horizontal="center" vertical="center" wrapText="1"/>
    </xf>
    <xf numFmtId="167" fontId="8" fillId="7" borderId="24" xfId="1" applyNumberFormat="1" applyFont="1" applyFill="1" applyBorder="1" applyAlignment="1">
      <alignment horizontal="center" vertical="center" wrapText="1"/>
    </xf>
    <xf numFmtId="0" fontId="14" fillId="12" borderId="1" xfId="0" applyFont="1" applyFill="1" applyBorder="1"/>
    <xf numFmtId="166" fontId="4" fillId="0" borderId="7" xfId="2" applyNumberFormat="1" applyFont="1" applyFill="1" applyBorder="1" applyAlignment="1">
      <alignment horizontal="right"/>
    </xf>
    <xf numFmtId="171" fontId="3" fillId="9" borderId="6" xfId="6" applyNumberFormat="1" applyFont="1" applyFill="1" applyBorder="1"/>
    <xf numFmtId="171" fontId="3" fillId="4" borderId="6" xfId="6" applyNumberFormat="1" applyFont="1" applyFill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165" fontId="10" fillId="0" borderId="0" xfId="0" applyNumberFormat="1" applyFont="1"/>
    <xf numFmtId="0" fontId="15" fillId="12" borderId="1" xfId="0" applyFont="1" applyFill="1" applyBorder="1" applyAlignment="1">
      <alignment wrapText="1"/>
    </xf>
    <xf numFmtId="166" fontId="4" fillId="0" borderId="7" xfId="2" applyNumberFormat="1" applyFont="1" applyFill="1" applyBorder="1" applyAlignment="1">
      <alignment horizontal="right" vertical="center"/>
    </xf>
    <xf numFmtId="0" fontId="3" fillId="9" borderId="21" xfId="0" applyFont="1" applyFill="1" applyBorder="1" applyAlignment="1">
      <alignment horizontal="center" vertical="center"/>
    </xf>
    <xf numFmtId="165" fontId="10" fillId="13" borderId="1" xfId="0" applyNumberFormat="1" applyFont="1" applyFill="1" applyBorder="1" applyAlignment="1">
      <alignment horizontal="center" vertical="center" wrapText="1"/>
    </xf>
    <xf numFmtId="169" fontId="3" fillId="4" borderId="6" xfId="6" applyFont="1" applyFill="1" applyBorder="1" applyAlignment="1">
      <alignment horizontal="center" vertical="center"/>
    </xf>
    <xf numFmtId="165" fontId="3" fillId="4" borderId="6" xfId="6" applyNumberFormat="1" applyFont="1" applyFill="1" applyBorder="1" applyAlignment="1">
      <alignment horizontal="center" vertical="center"/>
    </xf>
    <xf numFmtId="165" fontId="3" fillId="11" borderId="6" xfId="6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7" fontId="13" fillId="8" borderId="14" xfId="1" applyNumberFormat="1" applyFont="1" applyFill="1" applyBorder="1" applyAlignment="1">
      <alignment horizontal="center" vertical="center" wrapText="1"/>
    </xf>
    <xf numFmtId="0" fontId="10" fillId="14" borderId="7" xfId="0" applyFont="1" applyFill="1" applyBorder="1"/>
    <xf numFmtId="10" fontId="4" fillId="0" borderId="7" xfId="0" applyNumberFormat="1" applyFont="1" applyBorder="1"/>
    <xf numFmtId="0" fontId="10" fillId="15" borderId="25" xfId="0" quotePrefix="1" applyFont="1" applyFill="1" applyBorder="1" applyAlignment="1">
      <alignment horizontal="center"/>
    </xf>
    <xf numFmtId="165" fontId="10" fillId="15" borderId="11" xfId="0" applyNumberFormat="1" applyFont="1" applyFill="1" applyBorder="1"/>
    <xf numFmtId="165" fontId="10" fillId="16" borderId="26" xfId="0" applyNumberFormat="1" applyFont="1" applyFill="1" applyBorder="1"/>
    <xf numFmtId="165" fontId="10" fillId="17" borderId="26" xfId="0" applyNumberFormat="1" applyFont="1" applyFill="1" applyBorder="1"/>
    <xf numFmtId="0" fontId="10" fillId="16" borderId="26" xfId="0" applyFont="1" applyFill="1" applyBorder="1" applyAlignment="1">
      <alignment horizontal="center"/>
    </xf>
    <xf numFmtId="0" fontId="10" fillId="14" borderId="16" xfId="0" applyFont="1" applyFill="1" applyBorder="1"/>
    <xf numFmtId="10" fontId="4" fillId="0" borderId="16" xfId="0" applyNumberFormat="1" applyFont="1" applyBorder="1"/>
    <xf numFmtId="165" fontId="10" fillId="16" borderId="27" xfId="0" applyNumberFormat="1" applyFont="1" applyFill="1" applyBorder="1"/>
    <xf numFmtId="0" fontId="5" fillId="14" borderId="16" xfId="0" applyFont="1" applyFill="1" applyBorder="1"/>
    <xf numFmtId="0" fontId="5" fillId="14" borderId="16" xfId="0" applyFont="1" applyFill="1" applyBorder="1" applyAlignment="1">
      <alignment wrapText="1"/>
    </xf>
    <xf numFmtId="0" fontId="10" fillId="5" borderId="11" xfId="0" applyFon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4" fillId="18" borderId="12" xfId="0" applyFont="1" applyFill="1" applyBorder="1"/>
    <xf numFmtId="0" fontId="4" fillId="18" borderId="26" xfId="0" applyFont="1" applyFill="1" applyBorder="1" applyAlignment="1">
      <alignment wrapText="1"/>
    </xf>
    <xf numFmtId="0" fontId="8" fillId="19" borderId="28" xfId="0" applyFont="1" applyFill="1" applyBorder="1" applyAlignment="1">
      <alignment horizontal="center" vertical="center" wrapText="1"/>
    </xf>
    <xf numFmtId="0" fontId="5" fillId="14" borderId="6" xfId="0" applyFont="1" applyFill="1" applyBorder="1"/>
    <xf numFmtId="0" fontId="10" fillId="16" borderId="26" xfId="0" applyFont="1" applyFill="1" applyBorder="1"/>
    <xf numFmtId="0" fontId="5" fillId="14" borderId="11" xfId="0" applyFont="1" applyFill="1" applyBorder="1"/>
    <xf numFmtId="0" fontId="10" fillId="16" borderId="27" xfId="0" applyFont="1" applyFill="1" applyBorder="1"/>
    <xf numFmtId="0" fontId="10" fillId="14" borderId="0" xfId="0" applyFont="1" applyFill="1"/>
    <xf numFmtId="0" fontId="5" fillId="14" borderId="7" xfId="0" applyFont="1" applyFill="1" applyBorder="1"/>
    <xf numFmtId="0" fontId="10" fillId="15" borderId="25" xfId="0" applyFont="1" applyFill="1" applyBorder="1" applyAlignment="1">
      <alignment horizontal="center"/>
    </xf>
    <xf numFmtId="0" fontId="10" fillId="15" borderId="11" xfId="0" applyFont="1" applyFill="1" applyBorder="1"/>
    <xf numFmtId="0" fontId="10" fillId="16" borderId="27" xfId="0" applyFont="1" applyFill="1" applyBorder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4" fillId="0" borderId="29" xfId="5" applyFont="1" applyBorder="1"/>
    <xf numFmtId="170" fontId="3" fillId="9" borderId="6" xfId="0" applyNumberFormat="1" applyFont="1" applyFill="1" applyBorder="1"/>
    <xf numFmtId="0" fontId="3" fillId="9" borderId="11" xfId="0" applyFont="1" applyFill="1" applyBorder="1"/>
    <xf numFmtId="170" fontId="3" fillId="4" borderId="6" xfId="6" applyNumberFormat="1" applyFont="1" applyFill="1" applyBorder="1"/>
    <xf numFmtId="172" fontId="3" fillId="11" borderId="6" xfId="6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9" borderId="6" xfId="0" applyFont="1" applyFill="1" applyBorder="1"/>
    <xf numFmtId="170" fontId="3" fillId="4" borderId="6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6" borderId="14" xfId="0" applyFont="1" applyFill="1" applyBorder="1" applyAlignment="1">
      <alignment horizontal="center" vertical="center"/>
    </xf>
    <xf numFmtId="0" fontId="8" fillId="7" borderId="6" xfId="3" applyFont="1" applyFill="1" applyBorder="1" applyAlignment="1">
      <alignment horizontal="center" vertical="center" wrapText="1"/>
    </xf>
    <xf numFmtId="0" fontId="3" fillId="0" borderId="6" xfId="0" applyFont="1" applyBorder="1"/>
    <xf numFmtId="171" fontId="3" fillId="9" borderId="26" xfId="6" applyNumberFormat="1" applyFont="1" applyFill="1" applyBorder="1" applyAlignment="1">
      <alignment horizontal="center" vertical="center" wrapText="1"/>
    </xf>
    <xf numFmtId="171" fontId="3" fillId="9" borderId="6" xfId="6" applyNumberFormat="1" applyFont="1" applyFill="1" applyBorder="1" applyAlignment="1">
      <alignment horizontal="center"/>
    </xf>
    <xf numFmtId="171" fontId="3" fillId="0" borderId="0" xfId="6" applyNumberFormat="1" applyFont="1" applyFill="1" applyBorder="1" applyAlignment="1">
      <alignment horizontal="center" wrapText="1"/>
    </xf>
    <xf numFmtId="171" fontId="3" fillId="0" borderId="0" xfId="6" applyNumberFormat="1" applyFont="1" applyFill="1" applyBorder="1" applyAlignment="1">
      <alignment horizontal="center"/>
    </xf>
    <xf numFmtId="1" fontId="3" fillId="0" borderId="0" xfId="6" applyNumberFormat="1" applyFont="1" applyFill="1" applyBorder="1" applyAlignment="1">
      <alignment horizontal="center"/>
    </xf>
    <xf numFmtId="0" fontId="3" fillId="0" borderId="7" xfId="0" applyFont="1" applyBorder="1"/>
    <xf numFmtId="0" fontId="3" fillId="9" borderId="1" xfId="0" applyFont="1" applyFill="1" applyBorder="1" applyAlignment="1">
      <alignment horizontal="center" vertical="center" wrapText="1"/>
    </xf>
    <xf numFmtId="171" fontId="3" fillId="9" borderId="26" xfId="6" applyNumberFormat="1" applyFont="1" applyFill="1" applyBorder="1" applyAlignment="1">
      <alignment horizontal="center"/>
    </xf>
    <xf numFmtId="0" fontId="3" fillId="0" borderId="14" xfId="0" applyFont="1" applyBorder="1"/>
    <xf numFmtId="0" fontId="17" fillId="2" borderId="0" xfId="0" applyFont="1" applyFill="1"/>
    <xf numFmtId="0" fontId="3" fillId="0" borderId="0" xfId="0" applyFont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/>
    </xf>
    <xf numFmtId="167" fontId="8" fillId="7" borderId="1" xfId="1" applyNumberFormat="1" applyFont="1" applyFill="1" applyBorder="1" applyAlignment="1">
      <alignment horizontal="center" vertical="center" wrapText="1"/>
    </xf>
    <xf numFmtId="167" fontId="8" fillId="7" borderId="30" xfId="1" applyNumberFormat="1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/>
    </xf>
    <xf numFmtId="171" fontId="3" fillId="9" borderId="11" xfId="6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17" fillId="0" borderId="31" xfId="0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17" fillId="0" borderId="0" xfId="0" applyFont="1"/>
    <xf numFmtId="0" fontId="8" fillId="7" borderId="4" xfId="3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20" borderId="0" xfId="0" applyFont="1" applyFill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4" fillId="0" borderId="1" xfId="4" applyBorder="1" applyAlignment="1">
      <alignment horizontal="left" vertical="center"/>
    </xf>
    <xf numFmtId="0" fontId="11" fillId="0" borderId="1" xfId="0" applyFont="1" applyBorder="1"/>
    <xf numFmtId="165" fontId="3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4" fillId="0" borderId="1" xfId="3" applyBorder="1" applyAlignment="1">
      <alignment horizontal="center" vertical="center" wrapText="1"/>
    </xf>
    <xf numFmtId="0" fontId="4" fillId="0" borderId="1" xfId="3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11" fillId="14" borderId="1" xfId="0" applyFont="1" applyFill="1" applyBorder="1" applyAlignment="1">
      <alignment horizontal="center"/>
    </xf>
    <xf numFmtId="0" fontId="19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vertical="center"/>
    </xf>
    <xf numFmtId="0" fontId="11" fillId="0" borderId="33" xfId="4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65" fontId="3" fillId="0" borderId="3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9" fillId="0" borderId="5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19" fillId="0" borderId="0" xfId="3" applyFont="1" applyAlignment="1">
      <alignment vertical="center"/>
    </xf>
    <xf numFmtId="165" fontId="10" fillId="0" borderId="1" xfId="0" applyNumberFormat="1" applyFont="1" applyBorder="1"/>
    <xf numFmtId="0" fontId="20" fillId="2" borderId="1" xfId="0" applyFont="1" applyFill="1" applyBorder="1" applyAlignment="1">
      <alignment horizontal="center" vertical="center" wrapText="1"/>
    </xf>
  </cellXfs>
  <cellStyles count="7">
    <cellStyle name="Millares" xfId="1" builtinId="3"/>
    <cellStyle name="Moneda 3" xfId="6" xr:uid="{49ACC23D-008F-415A-AE59-2DCD349E024E}"/>
    <cellStyle name="Normal" xfId="0" builtinId="0"/>
    <cellStyle name="Normal 12" xfId="5" xr:uid="{0A49BBAB-6686-4A61-BFDD-440F36ACAE1A}"/>
    <cellStyle name="Normal 2 10" xfId="4" xr:uid="{E4179685-71C3-431F-A504-C119E3EF1E0C}"/>
    <cellStyle name="Normal 2 2" xfId="3" xr:uid="{7550ECBD-C8C8-4854-A21C-977B95F86C46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590550</xdr:colOff>
      <xdr:row>34</xdr:row>
      <xdr:rowOff>161925</xdr:rowOff>
    </xdr:from>
    <xdr:to>
      <xdr:col>30</xdr:col>
      <xdr:colOff>53975</xdr:colOff>
      <xdr:row>48</xdr:row>
      <xdr:rowOff>91621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BDC14D-15DF-418B-B026-B6825DCA7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52825" y="6486525"/>
          <a:ext cx="4229100" cy="33038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reggov.sharepoint.com/sites/Regulacin-Energa-EE-Transmision01/Documentos%20compartidos/EE-Transmision01/Metodolog&#237;a/Estudio%20actualizaci&#243;n%20unidades%20constructivas%202024/Circular%20publicaci&#243;n%20informe%20final/Anexo%202.%20Base%20de%20Datos%2009-05-2025.xlsx" TargetMode="External"/><Relationship Id="rId2" Type="http://schemas.microsoft.com/office/2019/04/relationships/externalLinkLongPath" Target="Anexo%202.%20Base%20de%20Datos%2009-05-2025.xlsx?BD9D6342" TargetMode="External"/><Relationship Id="rId1" Type="http://schemas.openxmlformats.org/officeDocument/2006/relationships/externalLinkPath" Target="file:///\\BD9D6342\Anexo%202.%20Base%20de%20Datos%2009-05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DICE"/>
      <sheetName val="UC_ACTUALIZADAS"/>
      <sheetName val="UC_NUEVAS TECNOLOGIAS"/>
      <sheetName val="UC NO ASIMILADAS"/>
      <sheetName val="Precios Chile UC 220"/>
      <sheetName val="UC_RES 011_CONST 2023"/>
      <sheetName val="DESAGREGACION-NUEVAS-UC "/>
      <sheetName val="BD COMPILADA "/>
      <sheetName val="IPP Histórico"/>
      <sheetName val="IPC Histórico"/>
      <sheetName val="COMP INDICE MACRO ECONOMICOS "/>
      <sheetName val="CALCULO PERCENTIL"/>
      <sheetName val="GRAFICA UC"/>
      <sheetName val="DATOS GRAFICA"/>
      <sheetName val="COMPARATIVO "/>
      <sheetName val="Resolucion CREG 011"/>
      <sheetName val="CIRC 090 DE 2021"/>
      <sheetName val="BD-UC Circular 090 - 076"/>
      <sheetName val="BD-UC Chile"/>
      <sheetName val="BD-UC Perú"/>
      <sheetName val="BD-UC Res 177-2016-2023"/>
      <sheetName val="BD-UC Circ 038-2014 -2023"/>
      <sheetName val="COMPARATIVO 011"/>
      <sheetName val="OUTLIERS"/>
      <sheetName val="Aisladores 2023 PERÚ"/>
      <sheetName val="TRANSFORMADORES 2023 PERÚ"/>
      <sheetName val="SECC E INTE 2023 PERÚ "/>
      <sheetName val="PARARRAYOS 2023 PERÚ"/>
      <sheetName val="Conductores 2023 PERÚ"/>
      <sheetName val="Resumen LLTT PERÚ"/>
      <sheetName val="Resumen SSEE PERÚ"/>
      <sheetName val="RESUMEN CCyTEL PERÚ"/>
      <sheetName val="TRANSELCA 092"/>
      <sheetName val="ESSA 092"/>
      <sheetName val="EPM 092"/>
      <sheetName val="no_asimilables ENLAZA 09"/>
      <sheetName val="ENLAZA 092"/>
      <sheetName val="no_asimilables ENLAZA 076"/>
      <sheetName val="ISA 076"/>
      <sheetName val="ENLAZA 076"/>
      <sheetName val="EPM 076"/>
      <sheetName val="CHEC 076"/>
      <sheetName val="CELSIA 076"/>
      <sheetName val="CIR 092 (ENLAZA)"/>
      <sheetName val="Drivers icoterms 011"/>
      <sheetName val="LLTT CHILE Cir 038-2014 Anex"/>
      <sheetName val="LLTT PERU Cir 038-2014 Anex7"/>
      <sheetName val="% por actividad 038-2014"/>
      <sheetName val="COSTO ACC - Cir 038 2014 Anex7"/>
      <sheetName val="BD COMPILADA PROMEDIO"/>
      <sheetName val="DRIVERS CREG 011"/>
      <sheetName val="RESULTADO MODELO"/>
      <sheetName val="RESUMEN OSINERMING"/>
      <sheetName val="BD HISTÓRICO "/>
      <sheetName val="RECOPILACION "/>
      <sheetName val="PRECIOS UC CHILE 500 kV 63.5 kA"/>
      <sheetName val="PRECIOS UC CHILE 220 kV 63. "/>
      <sheetName val="PRECIOS_UNITARIOS CHILE 2017"/>
      <sheetName val="PRECIOS UC PERU  230 kV 40 kA"/>
      <sheetName val="PRECIOS UC PERU 500 kV 40 kA"/>
      <sheetName val="COMPARACIÓN DE PRECIOS OSINERMI"/>
      <sheetName val="RECOPILACION_HOMOLOGADA"/>
      <sheetName val="RESOLUCIÓN 015 2018 UC STN"/>
      <sheetName val="UC ACTUALIZADAS CIRC 076"/>
      <sheetName val="PPI"/>
      <sheetName val="Percentil"/>
      <sheetName val="PRECIOS UC PERU  230 kV 63.5 kA"/>
      <sheetName val="PRECIOS UC PERU 500 kV 63.5 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5816-E796-4670-BFCF-D19B86B99B0A}">
  <dimension ref="A1:D475"/>
  <sheetViews>
    <sheetView tabSelected="1" zoomScaleNormal="100" workbookViewId="0">
      <selection activeCell="C4" sqref="C4"/>
    </sheetView>
  </sheetViews>
  <sheetFormatPr baseColWidth="10" defaultColWidth="9.140625" defaultRowHeight="14.25" x14ac:dyDescent="0.25"/>
  <cols>
    <col min="1" max="1" width="8" style="3" customWidth="1"/>
    <col min="2" max="2" width="12.7109375" style="3" customWidth="1"/>
    <col min="3" max="3" width="147.85546875" style="31" customWidth="1"/>
    <col min="4" max="4" width="33.28515625" style="32" customWidth="1"/>
    <col min="5" max="7" width="26" style="3" customWidth="1"/>
    <col min="8" max="9" width="9.140625" style="3"/>
    <col min="10" max="10" width="12.7109375" style="3" customWidth="1"/>
    <col min="11" max="14" width="9.140625" style="3"/>
    <col min="15" max="15" width="28.140625" style="3" customWidth="1"/>
    <col min="16" max="16384" width="9.140625" style="3"/>
  </cols>
  <sheetData>
    <row r="1" spans="1:4" ht="60" x14ac:dyDescent="0.25">
      <c r="A1" s="1" t="s">
        <v>0</v>
      </c>
      <c r="B1" s="1" t="s">
        <v>1</v>
      </c>
      <c r="C1" s="230" t="s">
        <v>2</v>
      </c>
      <c r="D1" s="2" t="s">
        <v>3</v>
      </c>
    </row>
    <row r="2" spans="1:4" x14ac:dyDescent="0.25">
      <c r="A2" s="4" t="s">
        <v>4</v>
      </c>
      <c r="B2" s="4" t="s">
        <v>5</v>
      </c>
      <c r="C2" s="5" t="s">
        <v>6</v>
      </c>
      <c r="D2" s="6">
        <v>7213741111.7352037</v>
      </c>
    </row>
    <row r="3" spans="1:4" x14ac:dyDescent="0.25">
      <c r="A3" s="4" t="s">
        <v>7</v>
      </c>
      <c r="B3" s="4" t="s">
        <v>8</v>
      </c>
      <c r="C3" s="5" t="s">
        <v>9</v>
      </c>
      <c r="D3" s="6">
        <v>6844478335.497879</v>
      </c>
    </row>
    <row r="4" spans="1:4" x14ac:dyDescent="0.25">
      <c r="A4" s="4" t="s">
        <v>10</v>
      </c>
      <c r="B4" s="4" t="s">
        <v>11</v>
      </c>
      <c r="C4" s="5" t="s">
        <v>12</v>
      </c>
      <c r="D4" s="6">
        <v>6539367976.7585878</v>
      </c>
    </row>
    <row r="5" spans="1:4" x14ac:dyDescent="0.25">
      <c r="A5" s="4" t="s">
        <v>13</v>
      </c>
      <c r="B5" s="4" t="s">
        <v>14</v>
      </c>
      <c r="C5" s="5" t="s">
        <v>15</v>
      </c>
      <c r="D5" s="6">
        <v>6162282657.7280884</v>
      </c>
    </row>
    <row r="6" spans="1:4" x14ac:dyDescent="0.25">
      <c r="A6" s="4" t="s">
        <v>16</v>
      </c>
      <c r="B6" s="4" t="s">
        <v>17</v>
      </c>
      <c r="C6" s="5" t="s">
        <v>18</v>
      </c>
      <c r="D6" s="6">
        <v>5352476402.4964409</v>
      </c>
    </row>
    <row r="7" spans="1:4" x14ac:dyDescent="0.25">
      <c r="A7" s="4" t="s">
        <v>19</v>
      </c>
      <c r="B7" s="4" t="s">
        <v>20</v>
      </c>
      <c r="C7" s="5" t="s">
        <v>21</v>
      </c>
      <c r="D7" s="6">
        <v>4644372282.807229</v>
      </c>
    </row>
    <row r="8" spans="1:4" x14ac:dyDescent="0.25">
      <c r="A8" s="4" t="s">
        <v>22</v>
      </c>
      <c r="B8" s="4" t="s">
        <v>23</v>
      </c>
      <c r="C8" s="5" t="s">
        <v>24</v>
      </c>
      <c r="D8" s="6">
        <v>1377684124.4688473</v>
      </c>
    </row>
    <row r="9" spans="1:4" x14ac:dyDescent="0.25">
      <c r="A9" s="4" t="s">
        <v>25</v>
      </c>
      <c r="B9" s="4" t="s">
        <v>26</v>
      </c>
      <c r="C9" s="5" t="s">
        <v>27</v>
      </c>
      <c r="D9" s="6">
        <v>2777832478.9461341</v>
      </c>
    </row>
    <row r="10" spans="1:4" x14ac:dyDescent="0.25">
      <c r="A10" s="4" t="s">
        <v>28</v>
      </c>
      <c r="B10" s="4" t="s">
        <v>29</v>
      </c>
      <c r="C10" s="5" t="s">
        <v>30</v>
      </c>
      <c r="D10" s="6">
        <v>2287941201.2471533</v>
      </c>
    </row>
    <row r="11" spans="1:4" x14ac:dyDescent="0.25">
      <c r="A11" s="4" t="s">
        <v>31</v>
      </c>
      <c r="B11" s="4" t="s">
        <v>32</v>
      </c>
      <c r="C11" s="5" t="s">
        <v>33</v>
      </c>
      <c r="D11" s="6">
        <v>3374259066.0037694</v>
      </c>
    </row>
    <row r="12" spans="1:4" x14ac:dyDescent="0.25">
      <c r="A12" s="4" t="s">
        <v>34</v>
      </c>
      <c r="B12" s="4" t="s">
        <v>35</v>
      </c>
      <c r="C12" s="5" t="s">
        <v>36</v>
      </c>
      <c r="D12" s="6">
        <v>675463898.67302287</v>
      </c>
    </row>
    <row r="13" spans="1:4" x14ac:dyDescent="0.25">
      <c r="A13" s="4" t="s">
        <v>37</v>
      </c>
      <c r="B13" s="4" t="s">
        <v>38</v>
      </c>
      <c r="C13" s="5" t="s">
        <v>39</v>
      </c>
      <c r="D13" s="6">
        <v>859890904.6963985</v>
      </c>
    </row>
    <row r="14" spans="1:4" x14ac:dyDescent="0.25">
      <c r="A14" s="4" t="s">
        <v>40</v>
      </c>
      <c r="B14" s="4" t="s">
        <v>41</v>
      </c>
      <c r="C14" s="5" t="s">
        <v>42</v>
      </c>
      <c r="D14" s="6">
        <v>4019587513.7708931</v>
      </c>
    </row>
    <row r="15" spans="1:4" x14ac:dyDescent="0.25">
      <c r="A15" s="4" t="s">
        <v>43</v>
      </c>
      <c r="B15" s="4" t="s">
        <v>44</v>
      </c>
      <c r="C15" s="5" t="s">
        <v>45</v>
      </c>
      <c r="D15" s="6">
        <v>3043339261.3180118</v>
      </c>
    </row>
    <row r="16" spans="1:4" x14ac:dyDescent="0.25">
      <c r="A16" s="4"/>
      <c r="B16" s="7" t="s">
        <v>46</v>
      </c>
      <c r="C16" s="8" t="s">
        <v>47</v>
      </c>
      <c r="D16" s="6">
        <v>6841964972.2251835</v>
      </c>
    </row>
    <row r="17" spans="1:4" x14ac:dyDescent="0.25">
      <c r="A17" s="4"/>
      <c r="B17" s="7" t="s">
        <v>48</v>
      </c>
      <c r="C17" s="5" t="s">
        <v>49</v>
      </c>
      <c r="D17" s="6">
        <v>6633465789.5013628</v>
      </c>
    </row>
    <row r="18" spans="1:4" x14ac:dyDescent="0.25">
      <c r="A18" s="4"/>
      <c r="B18" s="4" t="s">
        <v>50</v>
      </c>
      <c r="C18" s="5" t="s">
        <v>51</v>
      </c>
      <c r="D18" s="6">
        <v>3320094060.6091466</v>
      </c>
    </row>
    <row r="19" spans="1:4" x14ac:dyDescent="0.25">
      <c r="A19" s="4"/>
      <c r="B19" s="4" t="s">
        <v>52</v>
      </c>
      <c r="C19" s="5" t="s">
        <v>53</v>
      </c>
      <c r="D19" s="6">
        <v>4498844394.8586178</v>
      </c>
    </row>
    <row r="20" spans="1:4" x14ac:dyDescent="0.25">
      <c r="A20" s="4"/>
      <c r="B20" s="4" t="s">
        <v>54</v>
      </c>
      <c r="C20" s="5" t="s">
        <v>55</v>
      </c>
      <c r="D20" s="6">
        <v>5730531365.211422</v>
      </c>
    </row>
    <row r="21" spans="1:4" x14ac:dyDescent="0.25">
      <c r="A21" s="4"/>
      <c r="B21" s="4" t="s">
        <v>56</v>
      </c>
      <c r="C21" s="5" t="s">
        <v>57</v>
      </c>
      <c r="D21" s="6">
        <v>7475564187.491292</v>
      </c>
    </row>
    <row r="22" spans="1:4" x14ac:dyDescent="0.25">
      <c r="A22" s="4" t="s">
        <v>58</v>
      </c>
      <c r="B22" s="4" t="s">
        <v>59</v>
      </c>
      <c r="C22" s="5" t="s">
        <v>60</v>
      </c>
      <c r="D22" s="6">
        <v>1396280305.3426831</v>
      </c>
    </row>
    <row r="23" spans="1:4" x14ac:dyDescent="0.25">
      <c r="A23" s="4" t="s">
        <v>61</v>
      </c>
      <c r="B23" s="4" t="s">
        <v>62</v>
      </c>
      <c r="C23" s="5" t="s">
        <v>63</v>
      </c>
      <c r="D23" s="6">
        <v>1249530993.5923197</v>
      </c>
    </row>
    <row r="24" spans="1:4" x14ac:dyDescent="0.25">
      <c r="A24" s="4" t="s">
        <v>64</v>
      </c>
      <c r="B24" s="4" t="s">
        <v>65</v>
      </c>
      <c r="C24" s="5" t="s">
        <v>66</v>
      </c>
      <c r="D24" s="6">
        <v>2525194171.1509724</v>
      </c>
    </row>
    <row r="25" spans="1:4" x14ac:dyDescent="0.25">
      <c r="A25" s="4" t="s">
        <v>67</v>
      </c>
      <c r="B25" s="4" t="s">
        <v>68</v>
      </c>
      <c r="C25" s="5" t="s">
        <v>69</v>
      </c>
      <c r="D25" s="6">
        <v>1661866279.6060238</v>
      </c>
    </row>
    <row r="26" spans="1:4" x14ac:dyDescent="0.25">
      <c r="A26" s="4" t="s">
        <v>70</v>
      </c>
      <c r="B26" s="4" t="s">
        <v>71</v>
      </c>
      <c r="C26" s="5" t="s">
        <v>72</v>
      </c>
      <c r="D26" s="6">
        <v>1574959015.5129464</v>
      </c>
    </row>
    <row r="27" spans="1:4" x14ac:dyDescent="0.25">
      <c r="A27" s="4" t="s">
        <v>73</v>
      </c>
      <c r="B27" s="4" t="s">
        <v>74</v>
      </c>
      <c r="C27" s="5" t="s">
        <v>75</v>
      </c>
      <c r="D27" s="6">
        <v>1573823060.5572162</v>
      </c>
    </row>
    <row r="28" spans="1:4" x14ac:dyDescent="0.25">
      <c r="A28" s="4" t="s">
        <v>76</v>
      </c>
      <c r="B28" s="4" t="s">
        <v>77</v>
      </c>
      <c r="C28" s="5" t="s">
        <v>78</v>
      </c>
      <c r="D28" s="6">
        <v>2727469737.3859081</v>
      </c>
    </row>
    <row r="29" spans="1:4" x14ac:dyDescent="0.25">
      <c r="A29" s="4" t="s">
        <v>79</v>
      </c>
      <c r="B29" s="4" t="s">
        <v>80</v>
      </c>
      <c r="C29" s="5" t="s">
        <v>81</v>
      </c>
      <c r="D29" s="6">
        <v>2179069187.0261164</v>
      </c>
    </row>
    <row r="30" spans="1:4" x14ac:dyDescent="0.25">
      <c r="A30" s="4" t="s">
        <v>82</v>
      </c>
      <c r="B30" s="4" t="s">
        <v>83</v>
      </c>
      <c r="C30" s="5" t="s">
        <v>84</v>
      </c>
      <c r="D30" s="6">
        <v>2171087298.3380585</v>
      </c>
    </row>
    <row r="31" spans="1:4" x14ac:dyDescent="0.25">
      <c r="A31" s="4" t="s">
        <v>85</v>
      </c>
      <c r="B31" s="4" t="s">
        <v>86</v>
      </c>
      <c r="C31" s="5" t="s">
        <v>87</v>
      </c>
      <c r="D31" s="6">
        <v>1912749659.9181378</v>
      </c>
    </row>
    <row r="32" spans="1:4" x14ac:dyDescent="0.25">
      <c r="A32" s="4" t="s">
        <v>88</v>
      </c>
      <c r="B32" s="4" t="s">
        <v>89</v>
      </c>
      <c r="C32" s="5" t="s">
        <v>90</v>
      </c>
      <c r="D32" s="6">
        <v>2713851691.8800254</v>
      </c>
    </row>
    <row r="33" spans="1:4" x14ac:dyDescent="0.25">
      <c r="A33" s="4" t="s">
        <v>91</v>
      </c>
      <c r="B33" s="4" t="s">
        <v>92</v>
      </c>
      <c r="C33" s="5" t="s">
        <v>93</v>
      </c>
      <c r="D33" s="6">
        <v>2880413888.6185689</v>
      </c>
    </row>
    <row r="34" spans="1:4" x14ac:dyDescent="0.25">
      <c r="A34" s="4" t="s">
        <v>94</v>
      </c>
      <c r="B34" s="4" t="s">
        <v>95</v>
      </c>
      <c r="C34" s="5" t="s">
        <v>96</v>
      </c>
      <c r="D34" s="6">
        <v>2335360795.0016098</v>
      </c>
    </row>
    <row r="35" spans="1:4" x14ac:dyDescent="0.25">
      <c r="A35" s="4" t="s">
        <v>97</v>
      </c>
      <c r="B35" s="4" t="s">
        <v>98</v>
      </c>
      <c r="C35" s="5" t="s">
        <v>99</v>
      </c>
      <c r="D35" s="6">
        <v>2291914191.3662944</v>
      </c>
    </row>
    <row r="36" spans="1:4" x14ac:dyDescent="0.25">
      <c r="A36" s="4" t="s">
        <v>100</v>
      </c>
      <c r="B36" s="4" t="s">
        <v>101</v>
      </c>
      <c r="C36" s="5" t="s">
        <v>102</v>
      </c>
      <c r="D36" s="6">
        <v>6029947058.504487</v>
      </c>
    </row>
    <row r="37" spans="1:4" x14ac:dyDescent="0.25">
      <c r="A37" s="4" t="s">
        <v>103</v>
      </c>
      <c r="B37" s="4" t="s">
        <v>104</v>
      </c>
      <c r="C37" s="5" t="s">
        <v>105</v>
      </c>
      <c r="D37" s="6">
        <v>6377723198.8796453</v>
      </c>
    </row>
    <row r="38" spans="1:4" x14ac:dyDescent="0.25">
      <c r="A38" s="4" t="s">
        <v>106</v>
      </c>
      <c r="B38" s="4" t="s">
        <v>107</v>
      </c>
      <c r="C38" s="5" t="s">
        <v>108</v>
      </c>
      <c r="D38" s="6">
        <v>11277022025.303953</v>
      </c>
    </row>
    <row r="39" spans="1:4" x14ac:dyDescent="0.25">
      <c r="A39" s="4" t="s">
        <v>109</v>
      </c>
      <c r="B39" s="4" t="s">
        <v>110</v>
      </c>
      <c r="C39" s="5" t="s">
        <v>111</v>
      </c>
      <c r="D39" s="6">
        <v>7648591970.5567665</v>
      </c>
    </row>
    <row r="40" spans="1:4" x14ac:dyDescent="0.25">
      <c r="A40" s="4" t="s">
        <v>112</v>
      </c>
      <c r="B40" s="4" t="s">
        <v>113</v>
      </c>
      <c r="C40" s="5" t="s">
        <v>114</v>
      </c>
      <c r="D40" s="6">
        <v>1444881557.4295118</v>
      </c>
    </row>
    <row r="41" spans="1:4" x14ac:dyDescent="0.25">
      <c r="A41" s="4" t="s">
        <v>115</v>
      </c>
      <c r="B41" s="4" t="s">
        <v>116</v>
      </c>
      <c r="C41" s="5" t="s">
        <v>117</v>
      </c>
      <c r="D41" s="6">
        <v>1023429361.4039608</v>
      </c>
    </row>
    <row r="42" spans="1:4" x14ac:dyDescent="0.25">
      <c r="A42" s="4" t="s">
        <v>118</v>
      </c>
      <c r="B42" s="4" t="s">
        <v>118</v>
      </c>
      <c r="C42" s="5" t="s">
        <v>871</v>
      </c>
      <c r="D42" s="6">
        <v>864348113.67408729</v>
      </c>
    </row>
    <row r="43" spans="1:4" x14ac:dyDescent="0.25">
      <c r="A43" s="4" t="s">
        <v>119</v>
      </c>
      <c r="B43" s="4" t="s">
        <v>120</v>
      </c>
      <c r="C43" s="5" t="s">
        <v>121</v>
      </c>
      <c r="D43" s="6">
        <v>1357815319.893388</v>
      </c>
    </row>
    <row r="44" spans="1:4" x14ac:dyDescent="0.25">
      <c r="A44" s="4" t="s">
        <v>122</v>
      </c>
      <c r="B44" s="4" t="s">
        <v>122</v>
      </c>
      <c r="C44" s="5" t="s">
        <v>872</v>
      </c>
      <c r="D44" s="6">
        <v>1646145456.1232305</v>
      </c>
    </row>
    <row r="45" spans="1:4" x14ac:dyDescent="0.25">
      <c r="A45" s="4" t="s">
        <v>123</v>
      </c>
      <c r="B45" s="4" t="s">
        <v>123</v>
      </c>
      <c r="C45" s="5" t="s">
        <v>873</v>
      </c>
      <c r="D45" s="6">
        <v>7453301984.9831266</v>
      </c>
    </row>
    <row r="46" spans="1:4" x14ac:dyDescent="0.25">
      <c r="A46" s="4" t="s">
        <v>124</v>
      </c>
      <c r="B46" s="7" t="s">
        <v>125</v>
      </c>
      <c r="C46" s="8" t="s">
        <v>126</v>
      </c>
      <c r="D46" s="6">
        <v>743995006.70674968</v>
      </c>
    </row>
    <row r="47" spans="1:4" x14ac:dyDescent="0.25">
      <c r="A47" s="4" t="s">
        <v>127</v>
      </c>
      <c r="B47" s="4" t="s">
        <v>127</v>
      </c>
      <c r="C47" s="5" t="s">
        <v>874</v>
      </c>
      <c r="D47" s="6">
        <v>2110487130.8756762</v>
      </c>
    </row>
    <row r="48" spans="1:4" x14ac:dyDescent="0.25">
      <c r="A48" s="4" t="s">
        <v>128</v>
      </c>
      <c r="B48" s="4" t="s">
        <v>128</v>
      </c>
      <c r="C48" s="5" t="s">
        <v>875</v>
      </c>
      <c r="D48" s="6">
        <v>2138214954.5513508</v>
      </c>
    </row>
    <row r="49" spans="1:4" x14ac:dyDescent="0.25">
      <c r="A49" s="4" t="s">
        <v>129</v>
      </c>
      <c r="B49" s="4" t="s">
        <v>129</v>
      </c>
      <c r="C49" s="5" t="s">
        <v>876</v>
      </c>
      <c r="D49" s="6">
        <v>1064958912.7783782</v>
      </c>
    </row>
    <row r="50" spans="1:4" x14ac:dyDescent="0.25">
      <c r="A50" s="4" t="s">
        <v>130</v>
      </c>
      <c r="B50" s="7" t="s">
        <v>131</v>
      </c>
      <c r="C50" s="8" t="s">
        <v>132</v>
      </c>
      <c r="D50" s="6">
        <v>311193143.17012525</v>
      </c>
    </row>
    <row r="51" spans="1:4" x14ac:dyDescent="0.25">
      <c r="A51" s="4" t="s">
        <v>133</v>
      </c>
      <c r="B51" s="4" t="s">
        <v>133</v>
      </c>
      <c r="C51" s="5" t="s">
        <v>877</v>
      </c>
      <c r="D51" s="6">
        <v>354365705.29070497</v>
      </c>
    </row>
    <row r="52" spans="1:4" x14ac:dyDescent="0.25">
      <c r="A52" s="4" t="s">
        <v>134</v>
      </c>
      <c r="B52" s="4" t="s">
        <v>135</v>
      </c>
      <c r="C52" s="5" t="s">
        <v>136</v>
      </c>
      <c r="D52" s="6">
        <v>371523658.03861499</v>
      </c>
    </row>
    <row r="53" spans="1:4" x14ac:dyDescent="0.25">
      <c r="A53" s="4" t="s">
        <v>137</v>
      </c>
      <c r="B53" s="4" t="s">
        <v>137</v>
      </c>
      <c r="C53" s="5" t="s">
        <v>878</v>
      </c>
      <c r="D53" s="6">
        <v>1062018857.6312419</v>
      </c>
    </row>
    <row r="54" spans="1:4" x14ac:dyDescent="0.25">
      <c r="A54" s="4" t="s">
        <v>138</v>
      </c>
      <c r="B54" s="4" t="s">
        <v>138</v>
      </c>
      <c r="C54" s="5" t="s">
        <v>879</v>
      </c>
      <c r="D54" s="6">
        <v>3013287252.3599114</v>
      </c>
    </row>
    <row r="55" spans="1:4" x14ac:dyDescent="0.25">
      <c r="A55" s="4" t="s">
        <v>139</v>
      </c>
      <c r="B55" s="4" t="s">
        <v>139</v>
      </c>
      <c r="C55" s="5" t="s">
        <v>880</v>
      </c>
      <c r="D55" s="6">
        <v>349204403.3211453</v>
      </c>
    </row>
    <row r="56" spans="1:4" x14ac:dyDescent="0.25">
      <c r="A56" s="4" t="s">
        <v>140</v>
      </c>
      <c r="B56" s="4" t="s">
        <v>140</v>
      </c>
      <c r="C56" s="5" t="s">
        <v>881</v>
      </c>
      <c r="D56" s="6">
        <v>328019263.8083567</v>
      </c>
    </row>
    <row r="57" spans="1:4" x14ac:dyDescent="0.25">
      <c r="A57" s="4" t="s">
        <v>141</v>
      </c>
      <c r="B57" s="7" t="s">
        <v>142</v>
      </c>
      <c r="C57" s="8" t="s">
        <v>143</v>
      </c>
      <c r="D57" s="6">
        <v>532568515.6470347</v>
      </c>
    </row>
    <row r="58" spans="1:4" x14ac:dyDescent="0.25">
      <c r="A58" s="4" t="s">
        <v>144</v>
      </c>
      <c r="B58" s="7" t="s">
        <v>145</v>
      </c>
      <c r="C58" s="8" t="s">
        <v>146</v>
      </c>
      <c r="D58" s="6">
        <v>960444345.70617843</v>
      </c>
    </row>
    <row r="59" spans="1:4" x14ac:dyDescent="0.25">
      <c r="A59" s="4" t="s">
        <v>147</v>
      </c>
      <c r="B59" s="4" t="s">
        <v>147</v>
      </c>
      <c r="C59" s="5" t="s">
        <v>882</v>
      </c>
      <c r="D59" s="6">
        <v>4008207560.886487</v>
      </c>
    </row>
    <row r="60" spans="1:4" x14ac:dyDescent="0.25">
      <c r="A60" s="4" t="s">
        <v>148</v>
      </c>
      <c r="B60" s="4" t="s">
        <v>148</v>
      </c>
      <c r="C60" s="5" t="s">
        <v>883</v>
      </c>
      <c r="D60" s="6">
        <v>605206643.7405405</v>
      </c>
    </row>
    <row r="61" spans="1:4" x14ac:dyDescent="0.25">
      <c r="A61" s="4" t="s">
        <v>149</v>
      </c>
      <c r="B61" s="4" t="s">
        <v>149</v>
      </c>
      <c r="C61" s="5" t="s">
        <v>884</v>
      </c>
      <c r="D61" s="6">
        <v>942835569.18572879</v>
      </c>
    </row>
    <row r="62" spans="1:4" x14ac:dyDescent="0.25">
      <c r="A62" s="4" t="s">
        <v>150</v>
      </c>
      <c r="B62" s="4" t="s">
        <v>150</v>
      </c>
      <c r="C62" s="5" t="s">
        <v>885</v>
      </c>
      <c r="D62" s="6">
        <v>536046414.67701089</v>
      </c>
    </row>
    <row r="63" spans="1:4" x14ac:dyDescent="0.25">
      <c r="A63" s="4" t="s">
        <v>151</v>
      </c>
      <c r="B63" s="4" t="s">
        <v>151</v>
      </c>
      <c r="C63" s="5" t="s">
        <v>886</v>
      </c>
      <c r="D63" s="6">
        <v>5353349895.7643986</v>
      </c>
    </row>
    <row r="64" spans="1:4" x14ac:dyDescent="0.25">
      <c r="A64" s="4" t="s">
        <v>152</v>
      </c>
      <c r="B64" s="4" t="s">
        <v>152</v>
      </c>
      <c r="C64" s="5" t="s">
        <v>887</v>
      </c>
      <c r="D64" s="6">
        <v>8847607281.5755081</v>
      </c>
    </row>
    <row r="65" spans="1:4" x14ac:dyDescent="0.25">
      <c r="A65" s="4"/>
      <c r="B65" s="4" t="s">
        <v>153</v>
      </c>
      <c r="C65" s="5" t="s">
        <v>154</v>
      </c>
      <c r="D65" s="6">
        <v>1076194675.1928174</v>
      </c>
    </row>
    <row r="66" spans="1:4" x14ac:dyDescent="0.25">
      <c r="A66" s="4"/>
      <c r="B66" s="4" t="s">
        <v>155</v>
      </c>
      <c r="C66" s="5" t="s">
        <v>156</v>
      </c>
      <c r="D66" s="6">
        <v>4933005125.4872885</v>
      </c>
    </row>
    <row r="67" spans="1:4" x14ac:dyDescent="0.25">
      <c r="A67" s="4"/>
      <c r="B67" s="4" t="s">
        <v>157</v>
      </c>
      <c r="C67" s="5" t="s">
        <v>158</v>
      </c>
      <c r="D67" s="6">
        <v>837413982.74151456</v>
      </c>
    </row>
    <row r="68" spans="1:4" x14ac:dyDescent="0.25">
      <c r="A68" s="4"/>
      <c r="B68" s="4" t="s">
        <v>159</v>
      </c>
      <c r="C68" s="5" t="s">
        <v>160</v>
      </c>
      <c r="D68" s="6">
        <v>1003075006.9980791</v>
      </c>
    </row>
    <row r="69" spans="1:4" x14ac:dyDescent="0.25">
      <c r="A69" s="4"/>
      <c r="B69" s="4" t="s">
        <v>161</v>
      </c>
      <c r="C69" s="5" t="s">
        <v>162</v>
      </c>
      <c r="D69" s="6">
        <v>1176141372.212796</v>
      </c>
    </row>
    <row r="70" spans="1:4" x14ac:dyDescent="0.25">
      <c r="A70" s="4"/>
      <c r="B70" s="4" t="s">
        <v>163</v>
      </c>
      <c r="C70" s="5" t="s">
        <v>164</v>
      </c>
      <c r="D70" s="6">
        <v>890546468.69572818</v>
      </c>
    </row>
    <row r="71" spans="1:4" x14ac:dyDescent="0.25">
      <c r="A71" s="4"/>
      <c r="B71" s="4" t="s">
        <v>165</v>
      </c>
      <c r="C71" s="5" t="s">
        <v>164</v>
      </c>
      <c r="D71" s="6">
        <v>1250936094.6418662</v>
      </c>
    </row>
    <row r="72" spans="1:4" x14ac:dyDescent="0.25">
      <c r="A72" s="4"/>
      <c r="B72" s="4" t="s">
        <v>166</v>
      </c>
      <c r="C72" s="5" t="s">
        <v>167</v>
      </c>
      <c r="D72" s="6">
        <v>1484266320.4936321</v>
      </c>
    </row>
    <row r="73" spans="1:4" x14ac:dyDescent="0.25">
      <c r="A73" s="4"/>
      <c r="B73" s="4" t="s">
        <v>168</v>
      </c>
      <c r="C73" s="5" t="s">
        <v>169</v>
      </c>
      <c r="D73" s="6">
        <v>1987465368.4042773</v>
      </c>
    </row>
    <row r="74" spans="1:4" x14ac:dyDescent="0.25">
      <c r="A74" s="4"/>
      <c r="B74" s="4" t="s">
        <v>170</v>
      </c>
      <c r="C74" s="5" t="s">
        <v>171</v>
      </c>
      <c r="D74" s="6">
        <v>890598583.04210901</v>
      </c>
    </row>
    <row r="75" spans="1:4" x14ac:dyDescent="0.25">
      <c r="A75" s="4"/>
      <c r="B75" s="4" t="s">
        <v>172</v>
      </c>
      <c r="C75" s="5" t="s">
        <v>173</v>
      </c>
      <c r="D75" s="6">
        <v>1250936094.6418662</v>
      </c>
    </row>
    <row r="76" spans="1:4" x14ac:dyDescent="0.25">
      <c r="A76" s="4"/>
      <c r="B76" s="4" t="s">
        <v>174</v>
      </c>
      <c r="C76" s="5" t="s">
        <v>175</v>
      </c>
      <c r="D76" s="6">
        <v>1484266320.4936321</v>
      </c>
    </row>
    <row r="77" spans="1:4" x14ac:dyDescent="0.25">
      <c r="A77" s="4"/>
      <c r="B77" s="4" t="s">
        <v>176</v>
      </c>
      <c r="C77" s="5" t="s">
        <v>177</v>
      </c>
      <c r="D77" s="6">
        <v>1987465368.4042773</v>
      </c>
    </row>
    <row r="78" spans="1:4" x14ac:dyDescent="0.25">
      <c r="A78" s="4"/>
      <c r="B78" s="4" t="s">
        <v>178</v>
      </c>
      <c r="C78" s="5" t="s">
        <v>179</v>
      </c>
      <c r="D78" s="6">
        <v>846875909.74954855</v>
      </c>
    </row>
    <row r="79" spans="1:4" x14ac:dyDescent="0.25">
      <c r="A79" s="4"/>
      <c r="B79" s="4" t="s">
        <v>180</v>
      </c>
      <c r="C79" s="5" t="s">
        <v>181</v>
      </c>
      <c r="D79" s="6">
        <v>1040534093.854885</v>
      </c>
    </row>
    <row r="80" spans="1:4" x14ac:dyDescent="0.25">
      <c r="A80" s="4"/>
      <c r="B80" s="4" t="s">
        <v>182</v>
      </c>
      <c r="C80" s="5" t="s">
        <v>183</v>
      </c>
      <c r="D80" s="6">
        <v>890598583.04210901</v>
      </c>
    </row>
    <row r="81" spans="1:4" x14ac:dyDescent="0.25">
      <c r="A81" s="4"/>
      <c r="B81" s="4" t="s">
        <v>184</v>
      </c>
      <c r="C81" s="5" t="s">
        <v>185</v>
      </c>
      <c r="D81" s="6">
        <v>1250936094.6418662</v>
      </c>
    </row>
    <row r="82" spans="1:4" x14ac:dyDescent="0.25">
      <c r="A82" s="4"/>
      <c r="B82" s="4" t="s">
        <v>186</v>
      </c>
      <c r="C82" s="5" t="s">
        <v>187</v>
      </c>
      <c r="D82" s="6">
        <v>1484266320.4936321</v>
      </c>
    </row>
    <row r="83" spans="1:4" x14ac:dyDescent="0.25">
      <c r="A83" s="4"/>
      <c r="B83" s="4" t="s">
        <v>188</v>
      </c>
      <c r="C83" s="5" t="s">
        <v>189</v>
      </c>
      <c r="D83" s="6">
        <v>1987465368.4042773</v>
      </c>
    </row>
    <row r="84" spans="1:4" x14ac:dyDescent="0.25">
      <c r="A84" s="4"/>
      <c r="B84" s="4" t="s">
        <v>190</v>
      </c>
      <c r="C84" s="5" t="s">
        <v>191</v>
      </c>
      <c r="D84" s="6">
        <v>1512720033.7969553</v>
      </c>
    </row>
    <row r="85" spans="1:4" x14ac:dyDescent="0.25">
      <c r="A85" s="4"/>
      <c r="B85" s="4" t="s">
        <v>192</v>
      </c>
      <c r="C85" s="5" t="s">
        <v>193</v>
      </c>
      <c r="D85" s="6">
        <v>1795409422.0814619</v>
      </c>
    </row>
    <row r="86" spans="1:4" x14ac:dyDescent="0.25">
      <c r="A86" s="4"/>
      <c r="B86" s="4" t="s">
        <v>194</v>
      </c>
      <c r="C86" s="5" t="s">
        <v>195</v>
      </c>
      <c r="D86" s="6">
        <v>1352617624.2889097</v>
      </c>
    </row>
    <row r="87" spans="1:4" x14ac:dyDescent="0.25">
      <c r="A87" s="4"/>
      <c r="B87" s="4" t="s">
        <v>196</v>
      </c>
      <c r="C87" s="5" t="s">
        <v>197</v>
      </c>
      <c r="D87" s="6">
        <v>1094561416.6576452</v>
      </c>
    </row>
    <row r="88" spans="1:4" x14ac:dyDescent="0.25">
      <c r="A88" s="4"/>
      <c r="B88" s="4" t="s">
        <v>198</v>
      </c>
      <c r="C88" s="5" t="s">
        <v>199</v>
      </c>
      <c r="D88" s="6">
        <v>1197320604.2743654</v>
      </c>
    </row>
    <row r="89" spans="1:4" x14ac:dyDescent="0.25">
      <c r="A89" s="4"/>
      <c r="B89" s="4" t="s">
        <v>200</v>
      </c>
      <c r="C89" s="5" t="s">
        <v>201</v>
      </c>
      <c r="D89" s="6">
        <v>857932499.52386785</v>
      </c>
    </row>
    <row r="90" spans="1:4" x14ac:dyDescent="0.25">
      <c r="A90" s="4"/>
      <c r="B90" s="4" t="s">
        <v>202</v>
      </c>
      <c r="C90" s="5" t="s">
        <v>203</v>
      </c>
      <c r="D90" s="6">
        <v>812605860.23466325</v>
      </c>
    </row>
    <row r="91" spans="1:4" x14ac:dyDescent="0.25">
      <c r="A91" s="4"/>
      <c r="B91" s="4" t="s">
        <v>204</v>
      </c>
      <c r="C91" s="5" t="s">
        <v>205</v>
      </c>
      <c r="D91" s="6">
        <v>554691846.0476371</v>
      </c>
    </row>
    <row r="92" spans="1:4" x14ac:dyDescent="0.25">
      <c r="A92" s="4"/>
      <c r="B92" s="4" t="s">
        <v>206</v>
      </c>
      <c r="C92" s="5" t="s">
        <v>207</v>
      </c>
      <c r="D92" s="6">
        <v>5204617769.4765291</v>
      </c>
    </row>
    <row r="93" spans="1:4" x14ac:dyDescent="0.25">
      <c r="A93" s="4"/>
      <c r="B93" s="4" t="s">
        <v>208</v>
      </c>
      <c r="C93" s="5" t="s">
        <v>209</v>
      </c>
      <c r="D93" s="6">
        <v>870550496.18795907</v>
      </c>
    </row>
    <row r="94" spans="1:4" x14ac:dyDescent="0.25">
      <c r="A94" s="4"/>
      <c r="B94" s="4" t="s">
        <v>210</v>
      </c>
      <c r="C94" s="5" t="s">
        <v>55</v>
      </c>
      <c r="D94" s="6">
        <v>1677391614.57671</v>
      </c>
    </row>
    <row r="95" spans="1:4" x14ac:dyDescent="0.25">
      <c r="A95" s="4"/>
      <c r="B95" s="4" t="s">
        <v>211</v>
      </c>
      <c r="C95" s="5" t="s">
        <v>57</v>
      </c>
      <c r="D95" s="6">
        <v>2073505596.0226014</v>
      </c>
    </row>
    <row r="96" spans="1:4" x14ac:dyDescent="0.25">
      <c r="A96" s="4"/>
      <c r="B96" s="4" t="s">
        <v>212</v>
      </c>
      <c r="C96" s="5" t="s">
        <v>213</v>
      </c>
      <c r="D96" s="6">
        <v>1937440107.0938249</v>
      </c>
    </row>
    <row r="97" spans="1:4" x14ac:dyDescent="0.25">
      <c r="A97" s="4"/>
      <c r="B97" s="4" t="s">
        <v>214</v>
      </c>
      <c r="C97" s="5" t="s">
        <v>215</v>
      </c>
      <c r="D97" s="6">
        <v>10029278210.503878</v>
      </c>
    </row>
    <row r="98" spans="1:4" x14ac:dyDescent="0.25">
      <c r="A98" s="4"/>
      <c r="B98" s="4" t="s">
        <v>216</v>
      </c>
      <c r="C98" s="5" t="s">
        <v>217</v>
      </c>
      <c r="D98" s="6">
        <v>15380783820.332067</v>
      </c>
    </row>
    <row r="99" spans="1:4" x14ac:dyDescent="0.25">
      <c r="A99" s="4" t="s">
        <v>218</v>
      </c>
      <c r="B99" s="4" t="s">
        <v>219</v>
      </c>
      <c r="C99" s="5" t="s">
        <v>220</v>
      </c>
      <c r="D99" s="6">
        <v>10354057799.212309</v>
      </c>
    </row>
    <row r="100" spans="1:4" ht="28.5" x14ac:dyDescent="0.25">
      <c r="A100" s="4" t="s">
        <v>221</v>
      </c>
      <c r="B100" s="4" t="s">
        <v>221</v>
      </c>
      <c r="C100" s="5" t="s">
        <v>888</v>
      </c>
      <c r="D100" s="6">
        <v>10357308504.769194</v>
      </c>
    </row>
    <row r="101" spans="1:4" ht="28.5" x14ac:dyDescent="0.25">
      <c r="A101" s="9" t="s">
        <v>222</v>
      </c>
      <c r="B101" s="9" t="s">
        <v>222</v>
      </c>
      <c r="C101" s="5" t="s">
        <v>889</v>
      </c>
      <c r="D101" s="6">
        <v>3469964724.5107169</v>
      </c>
    </row>
    <row r="102" spans="1:4" x14ac:dyDescent="0.25">
      <c r="A102" s="4" t="s">
        <v>223</v>
      </c>
      <c r="B102" s="7" t="s">
        <v>224</v>
      </c>
      <c r="C102" s="8" t="s">
        <v>225</v>
      </c>
      <c r="D102" s="6">
        <v>7717380554.9881678</v>
      </c>
    </row>
    <row r="103" spans="1:4" ht="28.5" x14ac:dyDescent="0.25">
      <c r="A103" s="4" t="s">
        <v>226</v>
      </c>
      <c r="B103" s="4" t="s">
        <v>226</v>
      </c>
      <c r="C103" s="5" t="s">
        <v>890</v>
      </c>
      <c r="D103" s="6">
        <v>729025664.11089098</v>
      </c>
    </row>
    <row r="104" spans="1:4" ht="28.5" x14ac:dyDescent="0.25">
      <c r="A104" s="4" t="s">
        <v>227</v>
      </c>
      <c r="B104" s="4" t="s">
        <v>227</v>
      </c>
      <c r="C104" s="5" t="s">
        <v>891</v>
      </c>
      <c r="D104" s="6">
        <v>8921553861.770153</v>
      </c>
    </row>
    <row r="105" spans="1:4" x14ac:dyDescent="0.25">
      <c r="A105" s="4" t="s">
        <v>228</v>
      </c>
      <c r="B105" s="4" t="s">
        <v>228</v>
      </c>
      <c r="C105" s="5" t="s">
        <v>892</v>
      </c>
      <c r="D105" s="6">
        <v>9431785830.7948456</v>
      </c>
    </row>
    <row r="106" spans="1:4" x14ac:dyDescent="0.25">
      <c r="A106" s="4" t="s">
        <v>229</v>
      </c>
      <c r="B106" s="7" t="s">
        <v>230</v>
      </c>
      <c r="C106" s="8" t="s">
        <v>231</v>
      </c>
      <c r="D106" s="6">
        <v>192538135605.89926</v>
      </c>
    </row>
    <row r="107" spans="1:4" ht="28.5" x14ac:dyDescent="0.25">
      <c r="A107" s="4" t="s">
        <v>232</v>
      </c>
      <c r="B107" s="4" t="s">
        <v>232</v>
      </c>
      <c r="C107" s="5" t="s">
        <v>893</v>
      </c>
      <c r="D107" s="6">
        <v>2157879699.7540698</v>
      </c>
    </row>
    <row r="108" spans="1:4" ht="28.5" x14ac:dyDescent="0.25">
      <c r="A108" s="4" t="s">
        <v>233</v>
      </c>
      <c r="B108" s="7" t="s">
        <v>234</v>
      </c>
      <c r="C108" s="5" t="s">
        <v>235</v>
      </c>
      <c r="D108" s="6">
        <v>8305698534.0638561</v>
      </c>
    </row>
    <row r="109" spans="1:4" ht="28.5" x14ac:dyDescent="0.25">
      <c r="A109" s="4" t="s">
        <v>236</v>
      </c>
      <c r="B109" s="4" t="s">
        <v>236</v>
      </c>
      <c r="C109" s="5" t="s">
        <v>894</v>
      </c>
      <c r="D109" s="6">
        <v>3412442544.0859504</v>
      </c>
    </row>
    <row r="110" spans="1:4" ht="28.5" x14ac:dyDescent="0.25">
      <c r="A110" s="4" t="s">
        <v>237</v>
      </c>
      <c r="B110" s="4" t="s">
        <v>237</v>
      </c>
      <c r="C110" s="5" t="s">
        <v>895</v>
      </c>
      <c r="D110" s="6">
        <v>6435459464.5055389</v>
      </c>
    </row>
    <row r="111" spans="1:4" ht="28.5" x14ac:dyDescent="0.25">
      <c r="A111" s="4" t="s">
        <v>238</v>
      </c>
      <c r="B111" s="4" t="s">
        <v>238</v>
      </c>
      <c r="C111" s="5" t="s">
        <v>896</v>
      </c>
      <c r="D111" s="6">
        <v>3519381245.7005167</v>
      </c>
    </row>
    <row r="112" spans="1:4" ht="28.5" x14ac:dyDescent="0.25">
      <c r="A112" s="4" t="s">
        <v>239</v>
      </c>
      <c r="B112" s="7" t="s">
        <v>240</v>
      </c>
      <c r="C112" s="8" t="s">
        <v>241</v>
      </c>
      <c r="D112" s="6">
        <v>6096279037.533432</v>
      </c>
    </row>
    <row r="113" spans="1:4" ht="28.5" x14ac:dyDescent="0.25">
      <c r="A113" s="4" t="s">
        <v>242</v>
      </c>
      <c r="B113" s="4" t="s">
        <v>242</v>
      </c>
      <c r="C113" s="5" t="s">
        <v>897</v>
      </c>
      <c r="D113" s="6">
        <v>2152692169.9548755</v>
      </c>
    </row>
    <row r="114" spans="1:4" ht="28.5" x14ac:dyDescent="0.25">
      <c r="A114" s="4" t="s">
        <v>243</v>
      </c>
      <c r="B114" s="4" t="s">
        <v>243</v>
      </c>
      <c r="C114" s="5" t="s">
        <v>898</v>
      </c>
      <c r="D114" s="6">
        <v>5475617121.3540697</v>
      </c>
    </row>
    <row r="115" spans="1:4" ht="28.5" x14ac:dyDescent="0.25">
      <c r="A115" s="4" t="s">
        <v>244</v>
      </c>
      <c r="B115" s="4" t="s">
        <v>244</v>
      </c>
      <c r="C115" s="5" t="s">
        <v>899</v>
      </c>
      <c r="D115" s="6">
        <v>3671147161.047122</v>
      </c>
    </row>
    <row r="116" spans="1:4" x14ac:dyDescent="0.25">
      <c r="A116" s="4" t="s">
        <v>245</v>
      </c>
      <c r="B116" s="7" t="s">
        <v>246</v>
      </c>
      <c r="C116" s="8" t="s">
        <v>247</v>
      </c>
      <c r="D116" s="6">
        <v>5883585005.0736609</v>
      </c>
    </row>
    <row r="117" spans="1:4" ht="35.25" customHeight="1" x14ac:dyDescent="0.25">
      <c r="A117" s="4" t="s">
        <v>248</v>
      </c>
      <c r="B117" s="4" t="s">
        <v>248</v>
      </c>
      <c r="C117" s="5" t="s">
        <v>900</v>
      </c>
      <c r="D117" s="6">
        <v>21725816790.738323</v>
      </c>
    </row>
    <row r="118" spans="1:4" ht="28.5" x14ac:dyDescent="0.25">
      <c r="A118" s="4" t="s">
        <v>249</v>
      </c>
      <c r="B118" s="4" t="s">
        <v>249</v>
      </c>
      <c r="C118" s="5" t="s">
        <v>901</v>
      </c>
      <c r="D118" s="6">
        <v>4645243064.2378378</v>
      </c>
    </row>
    <row r="119" spans="1:4" x14ac:dyDescent="0.25">
      <c r="A119" s="4" t="s">
        <v>250</v>
      </c>
      <c r="B119" s="4" t="s">
        <v>250</v>
      </c>
      <c r="C119" s="5" t="s">
        <v>902</v>
      </c>
      <c r="D119" s="6">
        <v>738152481.13692713</v>
      </c>
    </row>
    <row r="120" spans="1:4" x14ac:dyDescent="0.25">
      <c r="A120" s="4" t="s">
        <v>251</v>
      </c>
      <c r="B120" s="4" t="s">
        <v>251</v>
      </c>
      <c r="C120" s="5" t="s">
        <v>903</v>
      </c>
      <c r="D120" s="6">
        <v>1948916482.2617226</v>
      </c>
    </row>
    <row r="121" spans="1:4" x14ac:dyDescent="0.25">
      <c r="A121" s="4" t="s">
        <v>252</v>
      </c>
      <c r="B121" s="4" t="s">
        <v>252</v>
      </c>
      <c r="C121" s="5" t="s">
        <v>904</v>
      </c>
      <c r="D121" s="6">
        <v>1188601331.1825948</v>
      </c>
    </row>
    <row r="122" spans="1:4" x14ac:dyDescent="0.25">
      <c r="A122" s="4" t="s">
        <v>253</v>
      </c>
      <c r="B122" s="4" t="s">
        <v>253</v>
      </c>
      <c r="C122" s="5" t="s">
        <v>902</v>
      </c>
      <c r="D122" s="6">
        <v>1275334450.4379635</v>
      </c>
    </row>
    <row r="123" spans="1:4" x14ac:dyDescent="0.25">
      <c r="A123" s="4" t="s">
        <v>254</v>
      </c>
      <c r="B123" s="4" t="s">
        <v>254</v>
      </c>
      <c r="C123" s="5" t="s">
        <v>903</v>
      </c>
      <c r="D123" s="6">
        <v>1830972055.2704334</v>
      </c>
    </row>
    <row r="124" spans="1:4" x14ac:dyDescent="0.25">
      <c r="A124" s="4" t="s">
        <v>255</v>
      </c>
      <c r="B124" s="4" t="s">
        <v>255</v>
      </c>
      <c r="C124" s="5" t="s">
        <v>904</v>
      </c>
      <c r="D124" s="6">
        <v>1188601331.1825948</v>
      </c>
    </row>
    <row r="125" spans="1:4" x14ac:dyDescent="0.25">
      <c r="A125" s="4" t="s">
        <v>256</v>
      </c>
      <c r="B125" s="4" t="s">
        <v>256</v>
      </c>
      <c r="C125" s="5" t="s">
        <v>902</v>
      </c>
      <c r="D125" s="6">
        <v>651257184.2081939</v>
      </c>
    </row>
    <row r="126" spans="1:4" x14ac:dyDescent="0.25">
      <c r="A126" s="4" t="s">
        <v>257</v>
      </c>
      <c r="B126" s="4" t="s">
        <v>257</v>
      </c>
      <c r="C126" s="5" t="s">
        <v>903</v>
      </c>
      <c r="D126" s="6">
        <v>947828667.10380268</v>
      </c>
    </row>
    <row r="127" spans="1:4" x14ac:dyDescent="0.25">
      <c r="A127" s="4" t="s">
        <v>258</v>
      </c>
      <c r="B127" s="4" t="s">
        <v>258</v>
      </c>
      <c r="C127" s="5" t="s">
        <v>904</v>
      </c>
      <c r="D127" s="6">
        <v>2552027046.5689659</v>
      </c>
    </row>
    <row r="128" spans="1:4" x14ac:dyDescent="0.25">
      <c r="A128" s="4" t="s">
        <v>259</v>
      </c>
      <c r="B128" s="4" t="s">
        <v>259</v>
      </c>
      <c r="C128" s="5" t="s">
        <v>905</v>
      </c>
      <c r="D128" s="6">
        <v>2688436238.8623867</v>
      </c>
    </row>
    <row r="129" spans="1:4" x14ac:dyDescent="0.25">
      <c r="A129" s="4" t="s">
        <v>260</v>
      </c>
      <c r="B129" s="4" t="s">
        <v>260</v>
      </c>
      <c r="C129" s="5" t="s">
        <v>905</v>
      </c>
      <c r="D129" s="6">
        <v>22560914679.079357</v>
      </c>
    </row>
    <row r="130" spans="1:4" x14ac:dyDescent="0.25">
      <c r="A130" s="4"/>
      <c r="B130" s="4" t="s">
        <v>261</v>
      </c>
      <c r="C130" s="5" t="s">
        <v>262</v>
      </c>
      <c r="D130" s="6">
        <v>567946032.6639657</v>
      </c>
    </row>
    <row r="131" spans="1:4" x14ac:dyDescent="0.25">
      <c r="A131" s="4"/>
      <c r="B131" s="4" t="s">
        <v>263</v>
      </c>
      <c r="C131" s="5" t="s">
        <v>264</v>
      </c>
      <c r="D131" s="6">
        <v>689116452.82649994</v>
      </c>
    </row>
    <row r="132" spans="1:4" x14ac:dyDescent="0.25">
      <c r="A132" s="4"/>
      <c r="B132" s="4" t="s">
        <v>265</v>
      </c>
      <c r="C132" s="5" t="s">
        <v>266</v>
      </c>
      <c r="D132" s="6">
        <v>586081266.073632</v>
      </c>
    </row>
    <row r="133" spans="1:4" x14ac:dyDescent="0.25">
      <c r="A133" s="4"/>
      <c r="B133" s="4" t="s">
        <v>267</v>
      </c>
      <c r="C133" s="5" t="s">
        <v>268</v>
      </c>
      <c r="D133" s="6">
        <v>691325912.23215425</v>
      </c>
    </row>
    <row r="134" spans="1:4" x14ac:dyDescent="0.25">
      <c r="A134" s="4"/>
      <c r="B134" s="4" t="s">
        <v>269</v>
      </c>
      <c r="C134" s="5" t="s">
        <v>270</v>
      </c>
      <c r="D134" s="6">
        <v>442852949.78344327</v>
      </c>
    </row>
    <row r="135" spans="1:4" x14ac:dyDescent="0.25">
      <c r="A135" s="4"/>
      <c r="B135" s="4" t="s">
        <v>271</v>
      </c>
      <c r="C135" s="5" t="s">
        <v>272</v>
      </c>
      <c r="D135" s="6">
        <v>539417892.61355829</v>
      </c>
    </row>
    <row r="136" spans="1:4" x14ac:dyDescent="0.25">
      <c r="A136" s="4"/>
      <c r="B136" s="4" t="s">
        <v>273</v>
      </c>
      <c r="C136" s="5" t="s">
        <v>274</v>
      </c>
      <c r="D136" s="6">
        <v>817264257.84043205</v>
      </c>
    </row>
    <row r="137" spans="1:4" x14ac:dyDescent="0.25">
      <c r="A137" s="4"/>
      <c r="B137" s="4" t="s">
        <v>275</v>
      </c>
      <c r="C137" s="5" t="s">
        <v>276</v>
      </c>
      <c r="D137" s="6">
        <v>1048482479.0226059</v>
      </c>
    </row>
    <row r="138" spans="1:4" x14ac:dyDescent="0.25">
      <c r="A138" s="4"/>
      <c r="B138" s="4" t="s">
        <v>277</v>
      </c>
      <c r="C138" s="5" t="s">
        <v>278</v>
      </c>
      <c r="D138" s="6">
        <v>862596298.89123058</v>
      </c>
    </row>
    <row r="139" spans="1:4" x14ac:dyDescent="0.25">
      <c r="A139" s="4"/>
      <c r="B139" s="4" t="s">
        <v>279</v>
      </c>
      <c r="C139" s="5" t="s">
        <v>280</v>
      </c>
      <c r="D139" s="6">
        <v>1127305810.5478954</v>
      </c>
    </row>
    <row r="140" spans="1:4" x14ac:dyDescent="0.25">
      <c r="A140" s="4"/>
      <c r="B140" s="4" t="s">
        <v>281</v>
      </c>
      <c r="C140" s="5" t="s">
        <v>282</v>
      </c>
      <c r="D140" s="6">
        <v>1317412056.3654985</v>
      </c>
    </row>
    <row r="141" spans="1:4" x14ac:dyDescent="0.25">
      <c r="A141" s="4"/>
      <c r="B141" s="4" t="s">
        <v>283</v>
      </c>
      <c r="C141" s="5" t="s">
        <v>284</v>
      </c>
      <c r="D141" s="6">
        <v>1754832294.5556748</v>
      </c>
    </row>
    <row r="142" spans="1:4" x14ac:dyDescent="0.25">
      <c r="A142" s="4"/>
      <c r="B142" s="4" t="s">
        <v>285</v>
      </c>
      <c r="C142" s="5" t="s">
        <v>286</v>
      </c>
      <c r="D142" s="6">
        <v>839332760.42844415</v>
      </c>
    </row>
    <row r="143" spans="1:4" x14ac:dyDescent="0.25">
      <c r="A143" s="4"/>
      <c r="B143" s="4" t="s">
        <v>287</v>
      </c>
      <c r="C143" s="5" t="s">
        <v>288</v>
      </c>
      <c r="D143" s="6">
        <v>1057986688.7105983</v>
      </c>
    </row>
    <row r="144" spans="1:4" x14ac:dyDescent="0.25">
      <c r="A144" s="4"/>
      <c r="B144" s="4" t="s">
        <v>289</v>
      </c>
      <c r="C144" s="5" t="s">
        <v>290</v>
      </c>
      <c r="D144" s="6">
        <v>857823317.59269524</v>
      </c>
    </row>
    <row r="145" spans="1:4" x14ac:dyDescent="0.25">
      <c r="A145" s="4"/>
      <c r="B145" s="4" t="s">
        <v>291</v>
      </c>
      <c r="C145" s="5" t="s">
        <v>292</v>
      </c>
      <c r="D145" s="6">
        <v>1052767515.3489481</v>
      </c>
    </row>
    <row r="146" spans="1:4" x14ac:dyDescent="0.25">
      <c r="A146" s="4"/>
      <c r="B146" s="4" t="s">
        <v>293</v>
      </c>
      <c r="C146" s="5" t="s">
        <v>294</v>
      </c>
      <c r="D146" s="6">
        <v>570363823.75153518</v>
      </c>
    </row>
    <row r="147" spans="1:4" x14ac:dyDescent="0.25">
      <c r="A147" s="4"/>
      <c r="B147" s="4" t="s">
        <v>295</v>
      </c>
      <c r="C147" s="5" t="s">
        <v>296</v>
      </c>
      <c r="D147" s="6">
        <v>691279893.64516473</v>
      </c>
    </row>
    <row r="148" spans="1:4" x14ac:dyDescent="0.25">
      <c r="A148" s="4"/>
      <c r="B148" s="4" t="s">
        <v>297</v>
      </c>
      <c r="C148" s="5" t="s">
        <v>298</v>
      </c>
      <c r="D148" s="6">
        <v>587558494.0775435</v>
      </c>
    </row>
    <row r="149" spans="1:4" x14ac:dyDescent="0.25">
      <c r="A149" s="4"/>
      <c r="B149" s="4" t="s">
        <v>299</v>
      </c>
      <c r="C149" s="5" t="s">
        <v>300</v>
      </c>
      <c r="D149" s="6">
        <v>692592413.14768434</v>
      </c>
    </row>
    <row r="150" spans="1:4" x14ac:dyDescent="0.25">
      <c r="A150" s="4"/>
      <c r="B150" s="4" t="s">
        <v>301</v>
      </c>
      <c r="C150" s="5" t="s">
        <v>302</v>
      </c>
      <c r="D150" s="6">
        <v>445059808.24200082</v>
      </c>
    </row>
    <row r="151" spans="1:4" x14ac:dyDescent="0.25">
      <c r="A151" s="4"/>
      <c r="B151" s="4" t="s">
        <v>303</v>
      </c>
      <c r="C151" s="5" t="s">
        <v>304</v>
      </c>
      <c r="D151" s="6">
        <v>541521762.88151455</v>
      </c>
    </row>
    <row r="152" spans="1:4" x14ac:dyDescent="0.25">
      <c r="A152" s="4"/>
      <c r="B152" s="4" t="s">
        <v>305</v>
      </c>
      <c r="C152" s="5" t="s">
        <v>306</v>
      </c>
      <c r="D152" s="6">
        <v>820402137.35638344</v>
      </c>
    </row>
    <row r="153" spans="1:4" x14ac:dyDescent="0.25">
      <c r="A153" s="4"/>
      <c r="B153" s="4" t="s">
        <v>307</v>
      </c>
      <c r="C153" s="5" t="s">
        <v>308</v>
      </c>
      <c r="D153" s="6">
        <v>1052861993.6814817</v>
      </c>
    </row>
    <row r="154" spans="1:4" x14ac:dyDescent="0.25">
      <c r="A154" s="4"/>
      <c r="B154" s="4" t="s">
        <v>309</v>
      </c>
      <c r="C154" s="5" t="s">
        <v>278</v>
      </c>
      <c r="D154" s="6">
        <v>865648518.86184001</v>
      </c>
    </row>
    <row r="155" spans="1:4" x14ac:dyDescent="0.25">
      <c r="A155" s="4"/>
      <c r="B155" s="4" t="s">
        <v>310</v>
      </c>
      <c r="C155" s="5" t="s">
        <v>311</v>
      </c>
      <c r="D155" s="6">
        <v>1131646033.1303585</v>
      </c>
    </row>
    <row r="156" spans="1:4" x14ac:dyDescent="0.25">
      <c r="A156" s="4"/>
      <c r="B156" s="4" t="s">
        <v>312</v>
      </c>
      <c r="C156" s="5" t="s">
        <v>313</v>
      </c>
      <c r="D156" s="6">
        <v>1326899491.6434639</v>
      </c>
    </row>
    <row r="157" spans="1:4" x14ac:dyDescent="0.25">
      <c r="A157" s="4"/>
      <c r="B157" s="4" t="s">
        <v>314</v>
      </c>
      <c r="C157" s="5" t="s">
        <v>315</v>
      </c>
      <c r="D157" s="6">
        <v>1763496660.6367939</v>
      </c>
    </row>
    <row r="158" spans="1:4" x14ac:dyDescent="0.25">
      <c r="A158" s="4"/>
      <c r="B158" s="4" t="s">
        <v>316</v>
      </c>
      <c r="C158" s="5" t="s">
        <v>317</v>
      </c>
      <c r="D158" s="6">
        <v>835210388.11631072</v>
      </c>
    </row>
    <row r="159" spans="1:4" x14ac:dyDescent="0.25">
      <c r="A159" s="4"/>
      <c r="B159" s="4" t="s">
        <v>318</v>
      </c>
      <c r="C159" s="5" t="s">
        <v>319</v>
      </c>
      <c r="D159" s="6">
        <v>1060137940.0985967</v>
      </c>
    </row>
    <row r="160" spans="1:4" x14ac:dyDescent="0.25">
      <c r="A160" s="4"/>
      <c r="B160" s="4" t="s">
        <v>320</v>
      </c>
      <c r="C160" s="5" t="s">
        <v>321</v>
      </c>
      <c r="D160" s="6">
        <v>853625415.07008934</v>
      </c>
    </row>
    <row r="161" spans="1:4" x14ac:dyDescent="0.25">
      <c r="A161" s="4"/>
      <c r="B161" s="4" t="s">
        <v>322</v>
      </c>
      <c r="C161" s="5" t="s">
        <v>323</v>
      </c>
      <c r="D161" s="6">
        <v>1054942252.2927536</v>
      </c>
    </row>
    <row r="162" spans="1:4" x14ac:dyDescent="0.25">
      <c r="A162" s="4"/>
      <c r="B162" s="4" t="s">
        <v>324</v>
      </c>
      <c r="C162" s="5" t="s">
        <v>325</v>
      </c>
      <c r="D162" s="6">
        <v>572781030.55585003</v>
      </c>
    </row>
    <row r="163" spans="1:4" x14ac:dyDescent="0.25">
      <c r="A163" s="4"/>
      <c r="B163" s="4" t="s">
        <v>326</v>
      </c>
      <c r="C163" s="5" t="s">
        <v>327</v>
      </c>
      <c r="D163" s="6">
        <v>693443891.42761862</v>
      </c>
    </row>
    <row r="164" spans="1:4" x14ac:dyDescent="0.25">
      <c r="A164" s="4"/>
      <c r="B164" s="4" t="s">
        <v>328</v>
      </c>
      <c r="C164" s="5" t="s">
        <v>329</v>
      </c>
      <c r="D164" s="6">
        <v>589903661.98335445</v>
      </c>
    </row>
    <row r="165" spans="1:4" x14ac:dyDescent="0.25">
      <c r="A165" s="4"/>
      <c r="B165" s="4" t="s">
        <v>330</v>
      </c>
      <c r="C165" s="5" t="s">
        <v>331</v>
      </c>
      <c r="D165" s="6">
        <v>694753753.81368864</v>
      </c>
    </row>
    <row r="166" spans="1:4" x14ac:dyDescent="0.25">
      <c r="A166" s="4"/>
      <c r="B166" s="4" t="s">
        <v>332</v>
      </c>
      <c r="C166" s="5" t="s">
        <v>333</v>
      </c>
      <c r="D166" s="6">
        <v>440703849.52299297</v>
      </c>
    </row>
    <row r="167" spans="1:4" x14ac:dyDescent="0.25">
      <c r="A167" s="4"/>
      <c r="B167" s="4" t="s">
        <v>334</v>
      </c>
      <c r="C167" s="5" t="s">
        <v>335</v>
      </c>
      <c r="D167" s="6">
        <v>543627180.41545856</v>
      </c>
    </row>
    <row r="168" spans="1:4" x14ac:dyDescent="0.25">
      <c r="A168" s="4"/>
      <c r="B168" s="4" t="s">
        <v>336</v>
      </c>
      <c r="C168" s="5" t="s">
        <v>337</v>
      </c>
      <c r="D168" s="6">
        <v>825267245.77120757</v>
      </c>
    </row>
    <row r="169" spans="1:4" x14ac:dyDescent="0.25">
      <c r="A169" s="4"/>
      <c r="B169" s="4" t="s">
        <v>338</v>
      </c>
      <c r="C169" s="5" t="s">
        <v>339</v>
      </c>
      <c r="D169" s="6">
        <v>1057241440.9238652</v>
      </c>
    </row>
    <row r="170" spans="1:4" x14ac:dyDescent="0.25">
      <c r="A170" s="4"/>
      <c r="B170" s="4" t="s">
        <v>340</v>
      </c>
      <c r="C170" s="5" t="s">
        <v>341</v>
      </c>
      <c r="D170" s="6">
        <v>870429349.29972792</v>
      </c>
    </row>
    <row r="171" spans="1:4" x14ac:dyDescent="0.25">
      <c r="A171" s="4"/>
      <c r="B171" s="4" t="s">
        <v>342</v>
      </c>
      <c r="C171" s="5" t="s">
        <v>343</v>
      </c>
      <c r="D171" s="6">
        <v>1135954743.3358824</v>
      </c>
    </row>
    <row r="172" spans="1:4" x14ac:dyDescent="0.25">
      <c r="A172" s="4"/>
      <c r="B172" s="4" t="s">
        <v>344</v>
      </c>
      <c r="C172" s="5" t="s">
        <v>345</v>
      </c>
      <c r="D172" s="6">
        <v>1329824677.7539756</v>
      </c>
    </row>
    <row r="173" spans="1:4" x14ac:dyDescent="0.25">
      <c r="A173" s="4"/>
      <c r="B173" s="4" t="s">
        <v>346</v>
      </c>
      <c r="C173" s="5" t="s">
        <v>347</v>
      </c>
      <c r="D173" s="6">
        <v>1772163539.1507652</v>
      </c>
    </row>
    <row r="174" spans="1:4" x14ac:dyDescent="0.25">
      <c r="A174" s="4"/>
      <c r="B174" s="4" t="s">
        <v>348</v>
      </c>
      <c r="C174" s="5" t="s">
        <v>349</v>
      </c>
      <c r="D174" s="6">
        <v>841804577.35919607</v>
      </c>
    </row>
    <row r="175" spans="1:4" x14ac:dyDescent="0.25">
      <c r="A175" s="4"/>
      <c r="B175" s="4" t="s">
        <v>350</v>
      </c>
      <c r="C175" s="5" t="s">
        <v>351</v>
      </c>
      <c r="D175" s="6">
        <v>1066352538.6849178</v>
      </c>
    </row>
    <row r="176" spans="1:4" x14ac:dyDescent="0.25">
      <c r="A176" s="4"/>
      <c r="B176" s="4" t="s">
        <v>352</v>
      </c>
      <c r="C176" s="5" t="s">
        <v>353</v>
      </c>
      <c r="D176" s="6">
        <v>855990829.0308665</v>
      </c>
    </row>
    <row r="177" spans="1:4" x14ac:dyDescent="0.25">
      <c r="A177" s="4"/>
      <c r="B177" s="4" t="s">
        <v>354</v>
      </c>
      <c r="C177" s="5" t="s">
        <v>355</v>
      </c>
      <c r="D177" s="6">
        <v>1057116827.9807745</v>
      </c>
    </row>
    <row r="178" spans="1:4" x14ac:dyDescent="0.25">
      <c r="A178" s="4"/>
      <c r="B178" s="4" t="s">
        <v>356</v>
      </c>
      <c r="C178" s="5" t="s">
        <v>357</v>
      </c>
      <c r="D178" s="6">
        <v>1154161483.1356504</v>
      </c>
    </row>
    <row r="179" spans="1:4" x14ac:dyDescent="0.25">
      <c r="A179" s="4"/>
      <c r="B179" s="4" t="s">
        <v>358</v>
      </c>
      <c r="C179" s="5" t="s">
        <v>359</v>
      </c>
      <c r="D179" s="6">
        <v>1159855366.2027745</v>
      </c>
    </row>
    <row r="180" spans="1:4" x14ac:dyDescent="0.25">
      <c r="A180" s="4"/>
      <c r="B180" s="4" t="s">
        <v>360</v>
      </c>
      <c r="C180" s="5" t="s">
        <v>361</v>
      </c>
      <c r="D180" s="6">
        <v>1162886444.4477093</v>
      </c>
    </row>
    <row r="181" spans="1:4" x14ac:dyDescent="0.25">
      <c r="A181" s="4"/>
      <c r="B181" s="4" t="s">
        <v>362</v>
      </c>
      <c r="C181" s="5" t="s">
        <v>363</v>
      </c>
      <c r="D181" s="6">
        <v>922680412.95908868</v>
      </c>
    </row>
    <row r="182" spans="1:4" x14ac:dyDescent="0.25">
      <c r="A182" s="4"/>
      <c r="B182" s="4" t="s">
        <v>364</v>
      </c>
      <c r="C182" s="5" t="s">
        <v>365</v>
      </c>
      <c r="D182" s="6">
        <v>926800843.91112733</v>
      </c>
    </row>
    <row r="183" spans="1:4" x14ac:dyDescent="0.25">
      <c r="A183" s="4"/>
      <c r="B183" s="4" t="s">
        <v>366</v>
      </c>
      <c r="C183" s="5" t="s">
        <v>367</v>
      </c>
      <c r="D183" s="6">
        <v>930192195.70489395</v>
      </c>
    </row>
    <row r="184" spans="1:4" x14ac:dyDescent="0.25">
      <c r="A184" s="4"/>
      <c r="B184" s="4" t="s">
        <v>368</v>
      </c>
      <c r="C184" s="5" t="s">
        <v>369</v>
      </c>
      <c r="D184" s="6">
        <v>1111727236.6610801</v>
      </c>
    </row>
    <row r="185" spans="1:4" x14ac:dyDescent="0.25">
      <c r="A185" s="4"/>
      <c r="B185" s="4" t="s">
        <v>370</v>
      </c>
      <c r="C185" s="5" t="s">
        <v>371</v>
      </c>
      <c r="D185" s="6">
        <v>1461261952.2306015</v>
      </c>
    </row>
    <row r="186" spans="1:4" x14ac:dyDescent="0.25">
      <c r="A186" s="4"/>
      <c r="B186" s="4" t="s">
        <v>372</v>
      </c>
      <c r="C186" s="5" t="s">
        <v>373</v>
      </c>
      <c r="D186" s="6">
        <v>858801701.23671877</v>
      </c>
    </row>
    <row r="187" spans="1:4" x14ac:dyDescent="0.25">
      <c r="A187" s="4"/>
      <c r="B187" s="4" t="s">
        <v>374</v>
      </c>
      <c r="C187" s="5" t="s">
        <v>375</v>
      </c>
      <c r="D187" s="6">
        <v>1123806308.3658366</v>
      </c>
    </row>
    <row r="188" spans="1:4" x14ac:dyDescent="0.25">
      <c r="A188" s="4"/>
      <c r="B188" s="4" t="s">
        <v>376</v>
      </c>
      <c r="C188" s="5" t="s">
        <v>377</v>
      </c>
      <c r="D188" s="6">
        <v>1118804974.5629425</v>
      </c>
    </row>
    <row r="189" spans="1:4" x14ac:dyDescent="0.25">
      <c r="A189" s="4"/>
      <c r="B189" s="4" t="s">
        <v>378</v>
      </c>
      <c r="C189" s="5" t="s">
        <v>379</v>
      </c>
      <c r="D189" s="6">
        <v>1467733672.580703</v>
      </c>
    </row>
    <row r="190" spans="1:4" x14ac:dyDescent="0.25">
      <c r="A190" s="4"/>
      <c r="B190" s="4" t="s">
        <v>380</v>
      </c>
      <c r="C190" s="5" t="s">
        <v>381</v>
      </c>
      <c r="D190" s="6">
        <v>865648518.86184001</v>
      </c>
    </row>
    <row r="191" spans="1:4" x14ac:dyDescent="0.25">
      <c r="A191" s="4"/>
      <c r="B191" s="4" t="s">
        <v>382</v>
      </c>
      <c r="C191" s="5" t="s">
        <v>383</v>
      </c>
      <c r="D191" s="6">
        <v>1131646033.1303585</v>
      </c>
    </row>
    <row r="192" spans="1:4" x14ac:dyDescent="0.25">
      <c r="A192" s="4"/>
      <c r="B192" s="4" t="s">
        <v>384</v>
      </c>
      <c r="C192" s="5" t="s">
        <v>385</v>
      </c>
      <c r="D192" s="6">
        <v>1125883368.4515996</v>
      </c>
    </row>
    <row r="193" spans="1:4" x14ac:dyDescent="0.25">
      <c r="A193" s="4"/>
      <c r="B193" s="4" t="s">
        <v>386</v>
      </c>
      <c r="C193" s="5" t="s">
        <v>387</v>
      </c>
      <c r="D193" s="6">
        <v>1474206623.1993747</v>
      </c>
    </row>
    <row r="194" spans="1:4" x14ac:dyDescent="0.25">
      <c r="A194" s="4"/>
      <c r="B194" s="4" t="s">
        <v>388</v>
      </c>
      <c r="C194" s="5" t="s">
        <v>389</v>
      </c>
      <c r="D194" s="6">
        <v>870429349.29972792</v>
      </c>
    </row>
    <row r="195" spans="1:4" x14ac:dyDescent="0.25">
      <c r="A195" s="4"/>
      <c r="B195" s="4" t="s">
        <v>390</v>
      </c>
      <c r="C195" s="5" t="s">
        <v>391</v>
      </c>
      <c r="D195" s="6">
        <v>1135954743.3358824</v>
      </c>
    </row>
    <row r="196" spans="1:4" x14ac:dyDescent="0.25">
      <c r="A196" s="4"/>
      <c r="B196" s="4" t="s">
        <v>392</v>
      </c>
      <c r="C196" s="5" t="s">
        <v>393</v>
      </c>
      <c r="D196" s="6">
        <v>6221358713.7661657</v>
      </c>
    </row>
    <row r="197" spans="1:4" x14ac:dyDescent="0.25">
      <c r="A197" s="4"/>
      <c r="B197" s="4" t="s">
        <v>394</v>
      </c>
      <c r="C197" s="5" t="s">
        <v>395</v>
      </c>
      <c r="D197" s="6">
        <v>6388279062.2312326</v>
      </c>
    </row>
    <row r="198" spans="1:4" x14ac:dyDescent="0.25">
      <c r="A198" s="4"/>
      <c r="B198" s="4" t="s">
        <v>396</v>
      </c>
      <c r="C198" s="5" t="s">
        <v>397</v>
      </c>
      <c r="D198" s="6">
        <v>10353616045.752964</v>
      </c>
    </row>
    <row r="199" spans="1:4" x14ac:dyDescent="0.25">
      <c r="A199" s="4"/>
      <c r="B199" s="4" t="s">
        <v>398</v>
      </c>
      <c r="C199" s="5" t="s">
        <v>399</v>
      </c>
      <c r="D199" s="6">
        <v>10834901772.8591</v>
      </c>
    </row>
    <row r="200" spans="1:4" x14ac:dyDescent="0.25">
      <c r="A200" s="4"/>
      <c r="B200" s="4" t="s">
        <v>400</v>
      </c>
      <c r="C200" s="5" t="s">
        <v>401</v>
      </c>
      <c r="D200" s="6">
        <v>198365418.03711772</v>
      </c>
    </row>
    <row r="201" spans="1:4" x14ac:dyDescent="0.25">
      <c r="A201" s="4"/>
      <c r="B201" s="4" t="s">
        <v>402</v>
      </c>
      <c r="C201" s="5" t="s">
        <v>403</v>
      </c>
      <c r="D201" s="6">
        <v>174889892.30188879</v>
      </c>
    </row>
    <row r="202" spans="1:4" x14ac:dyDescent="0.25">
      <c r="A202" s="4"/>
      <c r="B202" s="4" t="s">
        <v>404</v>
      </c>
      <c r="C202" s="5" t="s">
        <v>405</v>
      </c>
      <c r="D202" s="6">
        <v>134111135.60867257</v>
      </c>
    </row>
    <row r="203" spans="1:4" x14ac:dyDescent="0.25">
      <c r="A203" s="4"/>
      <c r="B203" s="4" t="s">
        <v>406</v>
      </c>
      <c r="C203" s="5" t="s">
        <v>407</v>
      </c>
      <c r="D203" s="6">
        <v>233527983.38662243</v>
      </c>
    </row>
    <row r="204" spans="1:4" x14ac:dyDescent="0.25">
      <c r="A204" s="4"/>
      <c r="B204" s="4" t="s">
        <v>408</v>
      </c>
      <c r="C204" s="5" t="s">
        <v>409</v>
      </c>
      <c r="D204" s="6">
        <v>219193313.41920179</v>
      </c>
    </row>
    <row r="205" spans="1:4" x14ac:dyDescent="0.25">
      <c r="A205" s="4"/>
      <c r="B205" s="4" t="s">
        <v>410</v>
      </c>
      <c r="C205" s="5" t="s">
        <v>411</v>
      </c>
      <c r="D205" s="6">
        <v>320353272.68790573</v>
      </c>
    </row>
    <row r="206" spans="1:4" x14ac:dyDescent="0.25">
      <c r="A206" s="4"/>
      <c r="B206" s="4" t="s">
        <v>412</v>
      </c>
      <c r="C206" s="5" t="s">
        <v>413</v>
      </c>
      <c r="D206" s="6">
        <v>154326065.31027749</v>
      </c>
    </row>
    <row r="207" spans="1:4" x14ac:dyDescent="0.25">
      <c r="A207" s="4"/>
      <c r="B207" s="4" t="s">
        <v>414</v>
      </c>
      <c r="C207" s="5" t="s">
        <v>415</v>
      </c>
      <c r="D207" s="6">
        <v>219653416.17351273</v>
      </c>
    </row>
    <row r="208" spans="1:4" x14ac:dyDescent="0.25">
      <c r="A208" s="4"/>
      <c r="B208" s="4" t="s">
        <v>416</v>
      </c>
      <c r="C208" s="5" t="s">
        <v>417</v>
      </c>
      <c r="D208" s="6">
        <v>164580674.20578414</v>
      </c>
    </row>
    <row r="209" spans="1:4" x14ac:dyDescent="0.25">
      <c r="A209" s="4"/>
      <c r="B209" s="4" t="s">
        <v>418</v>
      </c>
      <c r="C209" s="5" t="s">
        <v>419</v>
      </c>
      <c r="D209" s="6">
        <v>255718930.70711115</v>
      </c>
    </row>
    <row r="210" spans="1:4" x14ac:dyDescent="0.25">
      <c r="A210" s="4"/>
      <c r="B210" s="4" t="s">
        <v>420</v>
      </c>
      <c r="C210" s="5" t="s">
        <v>421</v>
      </c>
      <c r="D210" s="6">
        <v>235346441.1331248</v>
      </c>
    </row>
    <row r="211" spans="1:4" x14ac:dyDescent="0.25">
      <c r="A211" s="4"/>
      <c r="B211" s="4" t="s">
        <v>422</v>
      </c>
      <c r="C211" s="5" t="s">
        <v>423</v>
      </c>
      <c r="D211" s="6">
        <v>268238299.74199072</v>
      </c>
    </row>
    <row r="212" spans="1:4" x14ac:dyDescent="0.25">
      <c r="A212" s="4"/>
      <c r="B212" s="4" t="s">
        <v>424</v>
      </c>
      <c r="C212" s="5" t="s">
        <v>425</v>
      </c>
      <c r="D212" s="6">
        <v>185218013.44891906</v>
      </c>
    </row>
    <row r="213" spans="1:4" x14ac:dyDescent="0.25">
      <c r="A213" s="4"/>
      <c r="B213" s="4" t="s">
        <v>426</v>
      </c>
      <c r="C213" s="5" t="s">
        <v>427</v>
      </c>
      <c r="D213" s="6">
        <v>231935859.4767313</v>
      </c>
    </row>
    <row r="214" spans="1:4" x14ac:dyDescent="0.25">
      <c r="A214" s="4"/>
      <c r="B214" s="4" t="s">
        <v>428</v>
      </c>
      <c r="C214" s="5" t="s">
        <v>429</v>
      </c>
      <c r="D214" s="6">
        <v>185896104.7095888</v>
      </c>
    </row>
    <row r="215" spans="1:4" x14ac:dyDescent="0.25">
      <c r="A215" s="4"/>
      <c r="B215" s="4" t="s">
        <v>430</v>
      </c>
      <c r="C215" s="5" t="s">
        <v>431</v>
      </c>
      <c r="D215" s="6">
        <v>228294668.35827157</v>
      </c>
    </row>
    <row r="216" spans="1:4" x14ac:dyDescent="0.25">
      <c r="A216" s="4"/>
      <c r="B216" s="4" t="s">
        <v>432</v>
      </c>
      <c r="C216" s="5" t="s">
        <v>433</v>
      </c>
      <c r="D216" s="6">
        <v>283014401.95755339</v>
      </c>
    </row>
    <row r="217" spans="1:4" x14ac:dyDescent="0.25">
      <c r="A217" s="4"/>
      <c r="B217" s="4" t="s">
        <v>434</v>
      </c>
      <c r="C217" s="5" t="s">
        <v>435</v>
      </c>
      <c r="D217" s="6">
        <v>319596343.57188368</v>
      </c>
    </row>
    <row r="218" spans="1:4" x14ac:dyDescent="0.25">
      <c r="A218" s="4"/>
      <c r="B218" s="4" t="s">
        <v>436</v>
      </c>
      <c r="C218" s="5" t="s">
        <v>437</v>
      </c>
      <c r="D218" s="6">
        <v>221184785.45500284</v>
      </c>
    </row>
    <row r="219" spans="1:4" x14ac:dyDescent="0.25">
      <c r="A219" s="4"/>
      <c r="B219" s="4" t="s">
        <v>438</v>
      </c>
      <c r="C219" s="5" t="s">
        <v>439</v>
      </c>
      <c r="D219" s="6">
        <v>262660261.96141782</v>
      </c>
    </row>
    <row r="220" spans="1:4" x14ac:dyDescent="0.25">
      <c r="A220" s="4"/>
      <c r="B220" s="4" t="s">
        <v>440</v>
      </c>
      <c r="C220" s="5" t="s">
        <v>441</v>
      </c>
      <c r="D220" s="6">
        <v>223344641.51870424</v>
      </c>
    </row>
    <row r="221" spans="1:4" x14ac:dyDescent="0.25">
      <c r="A221" s="4"/>
      <c r="B221" s="4" t="s">
        <v>442</v>
      </c>
      <c r="C221" s="5" t="s">
        <v>443</v>
      </c>
      <c r="D221" s="6">
        <v>558356261.90729201</v>
      </c>
    </row>
    <row r="222" spans="1:4" x14ac:dyDescent="0.25">
      <c r="A222" s="4"/>
      <c r="B222" s="4" t="s">
        <v>444</v>
      </c>
      <c r="C222" s="5" t="s">
        <v>445</v>
      </c>
      <c r="D222" s="6">
        <v>397209659.32134688</v>
      </c>
    </row>
    <row r="223" spans="1:4" x14ac:dyDescent="0.25">
      <c r="A223" s="4"/>
      <c r="B223" s="4" t="s">
        <v>446</v>
      </c>
      <c r="C223" s="5" t="s">
        <v>447</v>
      </c>
      <c r="D223" s="6">
        <v>559416610.13843524</v>
      </c>
    </row>
    <row r="224" spans="1:4" x14ac:dyDescent="0.25">
      <c r="A224" s="4"/>
      <c r="B224" s="4" t="s">
        <v>448</v>
      </c>
      <c r="C224" s="5" t="s">
        <v>449</v>
      </c>
      <c r="D224" s="6">
        <v>397916558.14210892</v>
      </c>
    </row>
    <row r="225" spans="1:4" x14ac:dyDescent="0.25">
      <c r="A225" s="4"/>
      <c r="B225" s="4" t="s">
        <v>450</v>
      </c>
      <c r="C225" s="5" t="s">
        <v>451</v>
      </c>
      <c r="D225" s="6">
        <v>560476958.3767122</v>
      </c>
    </row>
    <row r="226" spans="1:4" x14ac:dyDescent="0.25">
      <c r="A226" s="4"/>
      <c r="B226" s="4" t="s">
        <v>432</v>
      </c>
      <c r="C226" s="5" t="s">
        <v>433</v>
      </c>
      <c r="D226" s="6">
        <v>283014401.95755339</v>
      </c>
    </row>
    <row r="227" spans="1:4" x14ac:dyDescent="0.25">
      <c r="A227" s="4"/>
      <c r="B227" s="4" t="s">
        <v>452</v>
      </c>
      <c r="C227" s="5" t="s">
        <v>401</v>
      </c>
      <c r="D227" s="6">
        <v>255116731.00120661</v>
      </c>
    </row>
    <row r="228" spans="1:4" x14ac:dyDescent="0.25">
      <c r="A228" s="4"/>
      <c r="B228" s="4" t="s">
        <v>453</v>
      </c>
      <c r="C228" s="5" t="s">
        <v>403</v>
      </c>
      <c r="D228" s="6">
        <v>244436079.59823307</v>
      </c>
    </row>
    <row r="229" spans="1:4" x14ac:dyDescent="0.25">
      <c r="A229" s="4"/>
      <c r="B229" s="4" t="s">
        <v>454</v>
      </c>
      <c r="C229" s="5" t="s">
        <v>405</v>
      </c>
      <c r="D229" s="6">
        <v>160373748.39427868</v>
      </c>
    </row>
    <row r="230" spans="1:4" x14ac:dyDescent="0.25">
      <c r="A230" s="4"/>
      <c r="B230" s="4" t="s">
        <v>455</v>
      </c>
      <c r="C230" s="5" t="s">
        <v>407</v>
      </c>
      <c r="D230" s="6">
        <v>310317512.79196256</v>
      </c>
    </row>
    <row r="231" spans="1:4" x14ac:dyDescent="0.25">
      <c r="A231" s="4"/>
      <c r="B231" s="4" t="s">
        <v>456</v>
      </c>
      <c r="C231" s="5" t="s">
        <v>409</v>
      </c>
      <c r="D231" s="6">
        <v>304781389.40664673</v>
      </c>
    </row>
    <row r="232" spans="1:4" x14ac:dyDescent="0.25">
      <c r="A232" s="4"/>
      <c r="B232" s="4" t="s">
        <v>457</v>
      </c>
      <c r="C232" s="5" t="s">
        <v>411</v>
      </c>
      <c r="D232" s="6">
        <v>435225372.81924784</v>
      </c>
    </row>
    <row r="233" spans="1:4" x14ac:dyDescent="0.25">
      <c r="A233" s="4"/>
      <c r="B233" s="4" t="s">
        <v>458</v>
      </c>
      <c r="C233" s="5" t="s">
        <v>413</v>
      </c>
      <c r="D233" s="6">
        <v>206959901.92389533</v>
      </c>
    </row>
    <row r="234" spans="1:4" x14ac:dyDescent="0.25">
      <c r="A234" s="4"/>
      <c r="B234" s="4" t="s">
        <v>459</v>
      </c>
      <c r="C234" s="5" t="s">
        <v>415</v>
      </c>
      <c r="D234" s="6">
        <v>295753297.08629906</v>
      </c>
    </row>
    <row r="235" spans="1:4" x14ac:dyDescent="0.25">
      <c r="A235" s="4"/>
      <c r="B235" s="4" t="s">
        <v>460</v>
      </c>
      <c r="C235" s="5" t="s">
        <v>417</v>
      </c>
      <c r="D235" s="6">
        <v>218333010.16610861</v>
      </c>
    </row>
    <row r="236" spans="1:4" x14ac:dyDescent="0.25">
      <c r="A236" s="4"/>
      <c r="B236" s="4" t="s">
        <v>461</v>
      </c>
      <c r="C236" s="5" t="s">
        <v>419</v>
      </c>
      <c r="D236" s="6">
        <v>339366166.2869364</v>
      </c>
    </row>
    <row r="237" spans="1:4" x14ac:dyDescent="0.25">
      <c r="A237" s="4"/>
      <c r="B237" s="4" t="s">
        <v>462</v>
      </c>
      <c r="C237" s="5" t="s">
        <v>421</v>
      </c>
      <c r="D237" s="6">
        <v>313506225.66176838</v>
      </c>
    </row>
    <row r="238" spans="1:4" x14ac:dyDescent="0.25">
      <c r="A238" s="4"/>
      <c r="B238" s="4" t="s">
        <v>463</v>
      </c>
      <c r="C238" s="5" t="s">
        <v>423</v>
      </c>
      <c r="D238" s="6">
        <v>368481311.95973533</v>
      </c>
    </row>
    <row r="239" spans="1:4" x14ac:dyDescent="0.25">
      <c r="A239" s="4"/>
      <c r="B239" s="4" t="s">
        <v>464</v>
      </c>
      <c r="C239" s="5" t="s">
        <v>425</v>
      </c>
      <c r="D239" s="6">
        <v>255050201.91897148</v>
      </c>
    </row>
    <row r="240" spans="1:4" x14ac:dyDescent="0.25">
      <c r="A240" s="4"/>
      <c r="B240" s="4" t="s">
        <v>465</v>
      </c>
      <c r="C240" s="5" t="s">
        <v>427</v>
      </c>
      <c r="D240" s="6">
        <v>327211382.14540541</v>
      </c>
    </row>
    <row r="241" spans="1:4" x14ac:dyDescent="0.25">
      <c r="A241" s="4"/>
      <c r="B241" s="4" t="s">
        <v>466</v>
      </c>
      <c r="C241" s="5" t="s">
        <v>429</v>
      </c>
      <c r="D241" s="6">
        <v>229371673.15648949</v>
      </c>
    </row>
    <row r="242" spans="1:4" x14ac:dyDescent="0.25">
      <c r="A242" s="4"/>
      <c r="B242" s="4" t="s">
        <v>467</v>
      </c>
      <c r="C242" s="5" t="s">
        <v>431</v>
      </c>
      <c r="D242" s="6">
        <v>297223146.01625293</v>
      </c>
    </row>
    <row r="243" spans="1:4" x14ac:dyDescent="0.25">
      <c r="A243" s="4"/>
      <c r="B243" s="4" t="s">
        <v>468</v>
      </c>
      <c r="C243" s="5" t="s">
        <v>433</v>
      </c>
      <c r="D243" s="6">
        <v>322922180.72451323</v>
      </c>
    </row>
    <row r="244" spans="1:4" x14ac:dyDescent="0.25">
      <c r="A244" s="4"/>
      <c r="B244" s="4" t="s">
        <v>469</v>
      </c>
      <c r="C244" s="5" t="s">
        <v>435</v>
      </c>
      <c r="D244" s="6">
        <v>430111405.13652313</v>
      </c>
    </row>
    <row r="245" spans="1:4" x14ac:dyDescent="0.25">
      <c r="A245" s="4"/>
      <c r="B245" s="4" t="s">
        <v>470</v>
      </c>
      <c r="C245" s="5" t="s">
        <v>437</v>
      </c>
      <c r="D245" s="6">
        <v>290064354.76036894</v>
      </c>
    </row>
    <row r="246" spans="1:4" x14ac:dyDescent="0.25">
      <c r="A246" s="4"/>
      <c r="B246" s="4" t="s">
        <v>471</v>
      </c>
      <c r="C246" s="5" t="s">
        <v>439</v>
      </c>
      <c r="D246" s="6">
        <v>338945620.18526608</v>
      </c>
    </row>
    <row r="247" spans="1:4" x14ac:dyDescent="0.25">
      <c r="A247" s="4"/>
      <c r="B247" s="4" t="s">
        <v>472</v>
      </c>
      <c r="C247" s="5" t="s">
        <v>441</v>
      </c>
      <c r="D247" s="6">
        <v>292002373.72544217</v>
      </c>
    </row>
    <row r="248" spans="1:4" x14ac:dyDescent="0.25">
      <c r="A248" s="4"/>
      <c r="B248" s="4" t="s">
        <v>473</v>
      </c>
      <c r="C248" s="5" t="s">
        <v>443</v>
      </c>
      <c r="D248" s="6">
        <v>697877074.12850821</v>
      </c>
    </row>
    <row r="249" spans="1:4" x14ac:dyDescent="0.25">
      <c r="A249" s="4"/>
      <c r="B249" s="4" t="s">
        <v>474</v>
      </c>
      <c r="C249" s="5" t="s">
        <v>445</v>
      </c>
      <c r="D249" s="6">
        <v>536417773.69921356</v>
      </c>
    </row>
    <row r="250" spans="1:4" x14ac:dyDescent="0.25">
      <c r="A250" s="4"/>
      <c r="B250" s="4" t="s">
        <v>475</v>
      </c>
      <c r="C250" s="5" t="s">
        <v>447</v>
      </c>
      <c r="D250" s="6">
        <v>700931520.66667902</v>
      </c>
    </row>
    <row r="251" spans="1:4" x14ac:dyDescent="0.25">
      <c r="A251" s="4"/>
      <c r="B251" s="4" t="s">
        <v>476</v>
      </c>
      <c r="C251" s="5" t="s">
        <v>449</v>
      </c>
      <c r="D251" s="6">
        <v>538454071.39132726</v>
      </c>
    </row>
    <row r="252" spans="1:4" x14ac:dyDescent="0.25">
      <c r="A252" s="4"/>
      <c r="B252" s="4" t="s">
        <v>477</v>
      </c>
      <c r="C252" s="5" t="s">
        <v>451</v>
      </c>
      <c r="D252" s="6">
        <v>703985967.18552053</v>
      </c>
    </row>
    <row r="253" spans="1:4" x14ac:dyDescent="0.25">
      <c r="A253" s="4"/>
      <c r="B253" s="4" t="s">
        <v>478</v>
      </c>
      <c r="C253" s="5" t="s">
        <v>479</v>
      </c>
      <c r="D253" s="6">
        <v>398623456.96762711</v>
      </c>
    </row>
    <row r="254" spans="1:4" x14ac:dyDescent="0.25">
      <c r="A254" s="4"/>
      <c r="B254" s="4" t="s">
        <v>480</v>
      </c>
      <c r="C254" s="5" t="s">
        <v>481</v>
      </c>
      <c r="D254" s="6">
        <v>2213184158.2197614</v>
      </c>
    </row>
    <row r="255" spans="1:4" x14ac:dyDescent="0.25">
      <c r="A255" s="4"/>
      <c r="B255" s="4" t="s">
        <v>482</v>
      </c>
      <c r="C255" s="5" t="s">
        <v>483</v>
      </c>
      <c r="D255" s="6">
        <v>2121731397.0493155</v>
      </c>
    </row>
    <row r="256" spans="1:4" x14ac:dyDescent="0.25">
      <c r="A256" s="4"/>
      <c r="B256" s="4" t="s">
        <v>484</v>
      </c>
      <c r="C256" s="5" t="s">
        <v>485</v>
      </c>
      <c r="D256" s="6">
        <v>2596915830.0882654</v>
      </c>
    </row>
    <row r="257" spans="1:4" x14ac:dyDescent="0.25">
      <c r="A257" s="4"/>
      <c r="B257" s="4" t="s">
        <v>486</v>
      </c>
      <c r="C257" s="5" t="s">
        <v>487</v>
      </c>
      <c r="D257" s="6">
        <v>2596252943.0076542</v>
      </c>
    </row>
    <row r="258" spans="1:4" x14ac:dyDescent="0.25">
      <c r="A258" s="4"/>
      <c r="B258" s="4" t="s">
        <v>488</v>
      </c>
      <c r="C258" s="5" t="s">
        <v>489</v>
      </c>
      <c r="D258" s="6">
        <v>2486192708.6771536</v>
      </c>
    </row>
    <row r="259" spans="1:4" x14ac:dyDescent="0.25">
      <c r="A259" s="4"/>
      <c r="B259" s="4" t="s">
        <v>490</v>
      </c>
      <c r="C259" s="5" t="s">
        <v>491</v>
      </c>
      <c r="D259" s="6">
        <v>2485329551.4324989</v>
      </c>
    </row>
    <row r="260" spans="1:4" x14ac:dyDescent="0.25">
      <c r="A260" s="4"/>
      <c r="B260" s="4" t="s">
        <v>492</v>
      </c>
      <c r="C260" s="5" t="s">
        <v>493</v>
      </c>
      <c r="D260" s="6">
        <v>2947986407.1603208</v>
      </c>
    </row>
    <row r="261" spans="1:4" x14ac:dyDescent="0.25">
      <c r="A261" s="4"/>
      <c r="B261" s="4" t="s">
        <v>494</v>
      </c>
      <c r="C261" s="5" t="s">
        <v>495</v>
      </c>
      <c r="D261" s="6">
        <v>2947323520.07971</v>
      </c>
    </row>
    <row r="262" spans="1:4" x14ac:dyDescent="0.25">
      <c r="A262" s="4"/>
      <c r="B262" s="4" t="s">
        <v>496</v>
      </c>
      <c r="C262" s="5" t="s">
        <v>497</v>
      </c>
      <c r="D262" s="6">
        <v>2883786298.9376168</v>
      </c>
    </row>
    <row r="263" spans="1:4" x14ac:dyDescent="0.25">
      <c r="A263" s="4"/>
      <c r="B263" s="4" t="s">
        <v>498</v>
      </c>
      <c r="C263" s="5" t="s">
        <v>499</v>
      </c>
      <c r="D263" s="6">
        <v>2883123411.8570051</v>
      </c>
    </row>
    <row r="264" spans="1:4" x14ac:dyDescent="0.25">
      <c r="A264" s="4"/>
      <c r="B264" s="4" t="s">
        <v>500</v>
      </c>
      <c r="C264" s="5" t="s">
        <v>501</v>
      </c>
      <c r="D264" s="6">
        <v>2503664310.6520815</v>
      </c>
    </row>
    <row r="265" spans="1:4" x14ac:dyDescent="0.25">
      <c r="A265" s="4"/>
      <c r="B265" s="4" t="s">
        <v>502</v>
      </c>
      <c r="C265" s="5" t="s">
        <v>503</v>
      </c>
      <c r="D265" s="6">
        <v>2503301828.8175364</v>
      </c>
    </row>
    <row r="266" spans="1:4" x14ac:dyDescent="0.25">
      <c r="A266" s="4"/>
      <c r="B266" s="4" t="s">
        <v>504</v>
      </c>
      <c r="C266" s="5" t="s">
        <v>505</v>
      </c>
      <c r="D266" s="6">
        <v>2459411888.9446759</v>
      </c>
    </row>
    <row r="267" spans="1:4" x14ac:dyDescent="0.25">
      <c r="A267" s="4"/>
      <c r="B267" s="4" t="s">
        <v>506</v>
      </c>
      <c r="C267" s="5" t="s">
        <v>507</v>
      </c>
      <c r="D267" s="6">
        <v>2458949272.0281086</v>
      </c>
    </row>
    <row r="268" spans="1:4" x14ac:dyDescent="0.25">
      <c r="A268" s="4"/>
      <c r="B268" s="4" t="s">
        <v>508</v>
      </c>
      <c r="C268" s="5" t="s">
        <v>509</v>
      </c>
      <c r="D268" s="6">
        <v>1877514307.8688154</v>
      </c>
    </row>
    <row r="269" spans="1:4" x14ac:dyDescent="0.25">
      <c r="A269" s="4"/>
      <c r="B269" s="4" t="s">
        <v>510</v>
      </c>
      <c r="C269" s="5" t="s">
        <v>511</v>
      </c>
      <c r="D269" s="6">
        <v>1778610926.9051077</v>
      </c>
    </row>
    <row r="270" spans="1:4" x14ac:dyDescent="0.25">
      <c r="A270" s="4"/>
      <c r="B270" s="4" t="s">
        <v>512</v>
      </c>
      <c r="C270" s="5" t="s">
        <v>513</v>
      </c>
      <c r="D270" s="6">
        <v>1600312678.838275</v>
      </c>
    </row>
    <row r="271" spans="1:4" x14ac:dyDescent="0.25">
      <c r="A271" s="4"/>
      <c r="B271" s="4" t="s">
        <v>514</v>
      </c>
      <c r="C271" s="5" t="s">
        <v>515</v>
      </c>
      <c r="D271" s="6">
        <v>1826006061.706264</v>
      </c>
    </row>
    <row r="272" spans="1:4" x14ac:dyDescent="0.25">
      <c r="A272" s="4"/>
      <c r="B272" s="4" t="s">
        <v>516</v>
      </c>
      <c r="C272" s="5" t="s">
        <v>517</v>
      </c>
      <c r="D272" s="6">
        <v>1631401341.8789473</v>
      </c>
    </row>
    <row r="273" spans="1:4" x14ac:dyDescent="0.25">
      <c r="A273" s="4"/>
      <c r="B273" s="4" t="s">
        <v>518</v>
      </c>
      <c r="C273" s="5" t="s">
        <v>519</v>
      </c>
      <c r="D273" s="6">
        <v>750329797.37063789</v>
      </c>
    </row>
    <row r="274" spans="1:4" x14ac:dyDescent="0.25">
      <c r="A274" s="4"/>
      <c r="B274" s="4" t="s">
        <v>520</v>
      </c>
      <c r="C274" s="5" t="s">
        <v>521</v>
      </c>
      <c r="D274" s="6">
        <v>1078794394.6519053</v>
      </c>
    </row>
    <row r="275" spans="1:4" x14ac:dyDescent="0.25">
      <c r="A275" s="4"/>
      <c r="B275" s="4" t="s">
        <v>522</v>
      </c>
      <c r="C275" s="5" t="s">
        <v>523</v>
      </c>
      <c r="D275" s="6">
        <v>1077829280.2824233</v>
      </c>
    </row>
    <row r="276" spans="1:4" x14ac:dyDescent="0.25">
      <c r="A276" s="4"/>
      <c r="B276" s="4" t="s">
        <v>524</v>
      </c>
      <c r="C276" s="5" t="s">
        <v>525</v>
      </c>
      <c r="D276" s="6">
        <v>1565523543.8273983</v>
      </c>
    </row>
    <row r="277" spans="1:4" x14ac:dyDescent="0.25">
      <c r="A277" s="4"/>
      <c r="B277" s="4" t="s">
        <v>526</v>
      </c>
      <c r="C277" s="5" t="s">
        <v>527</v>
      </c>
      <c r="D277" s="6">
        <v>2269539339.2628407</v>
      </c>
    </row>
    <row r="278" spans="1:4" x14ac:dyDescent="0.25">
      <c r="A278" s="4"/>
      <c r="B278" s="4" t="s">
        <v>528</v>
      </c>
      <c r="C278" s="5" t="s">
        <v>529</v>
      </c>
      <c r="D278" s="6">
        <v>2495355138.1451178</v>
      </c>
    </row>
    <row r="279" spans="1:4" x14ac:dyDescent="0.25">
      <c r="A279" s="4"/>
      <c r="B279" s="4" t="s">
        <v>530</v>
      </c>
      <c r="C279" s="5" t="s">
        <v>531</v>
      </c>
      <c r="D279" s="6">
        <v>2227978465.9438877</v>
      </c>
    </row>
    <row r="280" spans="1:4" x14ac:dyDescent="0.25">
      <c r="A280" s="4"/>
      <c r="B280" s="4" t="s">
        <v>532</v>
      </c>
      <c r="C280" s="5" t="s">
        <v>533</v>
      </c>
      <c r="D280" s="6">
        <v>2219161263.2897859</v>
      </c>
    </row>
    <row r="281" spans="1:4" x14ac:dyDescent="0.25">
      <c r="A281" s="4"/>
      <c r="B281" s="4" t="s">
        <v>534</v>
      </c>
      <c r="C281" s="5" t="s">
        <v>535</v>
      </c>
      <c r="D281" s="6">
        <v>429712165.4733355</v>
      </c>
    </row>
    <row r="282" spans="1:4" x14ac:dyDescent="0.25">
      <c r="A282" s="4"/>
      <c r="B282" s="4" t="s">
        <v>536</v>
      </c>
      <c r="C282" s="5" t="s">
        <v>537</v>
      </c>
      <c r="D282" s="6">
        <v>426609231.68489683</v>
      </c>
    </row>
    <row r="283" spans="1:4" x14ac:dyDescent="0.25">
      <c r="A283" s="4"/>
      <c r="B283" s="4" t="s">
        <v>538</v>
      </c>
      <c r="C283" s="5" t="s">
        <v>539</v>
      </c>
      <c r="D283" s="6">
        <v>310214941.08181465</v>
      </c>
    </row>
    <row r="284" spans="1:4" x14ac:dyDescent="0.25">
      <c r="A284" s="4"/>
      <c r="B284" s="4" t="s">
        <v>540</v>
      </c>
      <c r="C284" s="5" t="s">
        <v>541</v>
      </c>
      <c r="D284" s="6">
        <v>302536458.41371286</v>
      </c>
    </row>
    <row r="285" spans="1:4" x14ac:dyDescent="0.25">
      <c r="A285" s="4"/>
      <c r="B285" s="4" t="s">
        <v>542</v>
      </c>
      <c r="C285" s="5" t="s">
        <v>535</v>
      </c>
      <c r="D285" s="6">
        <v>426331201.08209187</v>
      </c>
    </row>
    <row r="286" spans="1:4" x14ac:dyDescent="0.25">
      <c r="A286" s="4"/>
      <c r="B286" s="4" t="s">
        <v>543</v>
      </c>
      <c r="C286" s="5" t="s">
        <v>537</v>
      </c>
      <c r="D286" s="6">
        <v>417026479.93066686</v>
      </c>
    </row>
    <row r="287" spans="1:4" x14ac:dyDescent="0.25">
      <c r="A287" s="4"/>
      <c r="B287" s="4" t="s">
        <v>544</v>
      </c>
      <c r="C287" s="5" t="s">
        <v>545</v>
      </c>
      <c r="D287" s="6">
        <v>308030126.82167429</v>
      </c>
    </row>
    <row r="288" spans="1:4" x14ac:dyDescent="0.25">
      <c r="A288" s="4"/>
      <c r="B288" s="4" t="s">
        <v>546</v>
      </c>
      <c r="C288" s="5" t="s">
        <v>547</v>
      </c>
      <c r="D288" s="6">
        <v>218096209.18843549</v>
      </c>
    </row>
    <row r="289" spans="1:4" x14ac:dyDescent="0.25">
      <c r="A289" s="4"/>
      <c r="B289" s="4" t="s">
        <v>548</v>
      </c>
      <c r="C289" s="5" t="s">
        <v>549</v>
      </c>
      <c r="D289" s="6">
        <v>586275411.64375842</v>
      </c>
    </row>
    <row r="290" spans="1:4" x14ac:dyDescent="0.25">
      <c r="A290" s="4"/>
      <c r="B290" s="4" t="s">
        <v>550</v>
      </c>
      <c r="C290" s="5" t="s">
        <v>551</v>
      </c>
      <c r="D290" s="6">
        <v>746348396.47448087</v>
      </c>
    </row>
    <row r="291" spans="1:4" x14ac:dyDescent="0.25">
      <c r="A291" s="4"/>
      <c r="B291" s="4" t="s">
        <v>552</v>
      </c>
      <c r="C291" s="5" t="s">
        <v>541</v>
      </c>
      <c r="D291" s="6">
        <v>286287333.34039044</v>
      </c>
    </row>
    <row r="292" spans="1:4" x14ac:dyDescent="0.25">
      <c r="A292" s="4"/>
      <c r="B292" s="4" t="s">
        <v>553</v>
      </c>
      <c r="C292" s="5" t="s">
        <v>554</v>
      </c>
      <c r="D292" s="6">
        <v>67865607.752249509</v>
      </c>
    </row>
    <row r="293" spans="1:4" x14ac:dyDescent="0.25">
      <c r="A293" s="4"/>
      <c r="B293" s="4" t="s">
        <v>555</v>
      </c>
      <c r="C293" s="5" t="s">
        <v>556</v>
      </c>
      <c r="D293" s="6">
        <v>105321770.76740423</v>
      </c>
    </row>
    <row r="294" spans="1:4" x14ac:dyDescent="0.25">
      <c r="A294" s="4"/>
      <c r="B294" s="4" t="s">
        <v>557</v>
      </c>
      <c r="C294" s="5" t="s">
        <v>558</v>
      </c>
      <c r="D294" s="6">
        <v>44423425.204712555</v>
      </c>
    </row>
    <row r="295" spans="1:4" x14ac:dyDescent="0.25">
      <c r="A295" s="4"/>
      <c r="B295" s="4" t="s">
        <v>559</v>
      </c>
      <c r="C295" s="5" t="s">
        <v>560</v>
      </c>
      <c r="D295" s="6">
        <v>64488656.302222997</v>
      </c>
    </row>
    <row r="296" spans="1:4" x14ac:dyDescent="0.25">
      <c r="A296" s="4"/>
      <c r="B296" s="4" t="s">
        <v>561</v>
      </c>
      <c r="C296" s="5" t="s">
        <v>562</v>
      </c>
      <c r="D296" s="6">
        <v>32096898.799674235</v>
      </c>
    </row>
    <row r="297" spans="1:4" x14ac:dyDescent="0.25">
      <c r="A297" s="4"/>
      <c r="B297" s="4" t="s">
        <v>563</v>
      </c>
      <c r="C297" s="5" t="s">
        <v>564</v>
      </c>
      <c r="D297" s="6">
        <v>42350556.796319395</v>
      </c>
    </row>
    <row r="298" spans="1:4" x14ac:dyDescent="0.25">
      <c r="A298" s="4"/>
      <c r="B298" s="4" t="s">
        <v>565</v>
      </c>
      <c r="C298" s="5" t="s">
        <v>566</v>
      </c>
      <c r="D298" s="6">
        <v>96994474.875935301</v>
      </c>
    </row>
    <row r="299" spans="1:4" x14ac:dyDescent="0.25">
      <c r="A299" s="4"/>
      <c r="B299" s="4" t="s">
        <v>567</v>
      </c>
      <c r="C299" s="5" t="s">
        <v>568</v>
      </c>
      <c r="D299" s="6">
        <v>104462550.53139028</v>
      </c>
    </row>
    <row r="300" spans="1:4" x14ac:dyDescent="0.25">
      <c r="A300" s="4"/>
      <c r="B300" s="4" t="s">
        <v>569</v>
      </c>
      <c r="C300" s="5" t="s">
        <v>570</v>
      </c>
      <c r="D300" s="6">
        <v>110328564.0145143</v>
      </c>
    </row>
    <row r="301" spans="1:4" x14ac:dyDescent="0.25">
      <c r="A301" s="4"/>
      <c r="B301" s="4" t="s">
        <v>571</v>
      </c>
      <c r="C301" s="5" t="s">
        <v>572</v>
      </c>
      <c r="D301" s="6">
        <v>129610094.60381909</v>
      </c>
    </row>
    <row r="302" spans="1:4" x14ac:dyDescent="0.25">
      <c r="A302" s="4"/>
      <c r="B302" s="4" t="s">
        <v>573</v>
      </c>
      <c r="C302" s="5" t="s">
        <v>574</v>
      </c>
      <c r="D302" s="6">
        <v>127323681.77114129</v>
      </c>
    </row>
    <row r="303" spans="1:4" x14ac:dyDescent="0.25">
      <c r="A303" s="4"/>
      <c r="B303" s="4" t="s">
        <v>575</v>
      </c>
      <c r="C303" s="5" t="s">
        <v>576</v>
      </c>
      <c r="D303" s="6">
        <v>145028650.11411837</v>
      </c>
    </row>
    <row r="304" spans="1:4" x14ac:dyDescent="0.25">
      <c r="A304" s="4"/>
      <c r="B304" s="4" t="s">
        <v>577</v>
      </c>
      <c r="C304" s="5" t="s">
        <v>578</v>
      </c>
      <c r="D304" s="6">
        <v>176902171.70882061</v>
      </c>
    </row>
    <row r="305" spans="1:4" x14ac:dyDescent="0.25">
      <c r="A305" s="4"/>
      <c r="B305" s="4" t="s">
        <v>579</v>
      </c>
      <c r="C305" s="5" t="s">
        <v>580</v>
      </c>
      <c r="D305" s="6">
        <v>807886193.73732626</v>
      </c>
    </row>
    <row r="306" spans="1:4" x14ac:dyDescent="0.25">
      <c r="A306" s="4"/>
      <c r="B306" s="4" t="s">
        <v>581</v>
      </c>
      <c r="C306" s="5" t="s">
        <v>582</v>
      </c>
      <c r="D306" s="6">
        <v>1414484393.3587422</v>
      </c>
    </row>
    <row r="307" spans="1:4" x14ac:dyDescent="0.25">
      <c r="A307" s="4"/>
      <c r="B307" s="4" t="s">
        <v>583</v>
      </c>
      <c r="C307" s="5" t="s">
        <v>584</v>
      </c>
      <c r="D307" s="6">
        <v>18784753.198839996</v>
      </c>
    </row>
    <row r="308" spans="1:4" x14ac:dyDescent="0.25">
      <c r="A308" s="4"/>
      <c r="B308" s="4" t="s">
        <v>585</v>
      </c>
      <c r="C308" s="5" t="s">
        <v>586</v>
      </c>
      <c r="D308" s="6">
        <v>19413509.142725095</v>
      </c>
    </row>
    <row r="309" spans="1:4" x14ac:dyDescent="0.25">
      <c r="A309" s="4"/>
      <c r="B309" s="4" t="s">
        <v>587</v>
      </c>
      <c r="C309" s="5" t="s">
        <v>588</v>
      </c>
      <c r="D309" s="6">
        <v>16291806.826841237</v>
      </c>
    </row>
    <row r="310" spans="1:4" x14ac:dyDescent="0.25">
      <c r="A310" s="4"/>
      <c r="B310" s="4" t="s">
        <v>589</v>
      </c>
      <c r="C310" s="5" t="s">
        <v>590</v>
      </c>
      <c r="D310" s="6">
        <v>7718106.6030852934</v>
      </c>
    </row>
    <row r="311" spans="1:4" x14ac:dyDescent="0.25">
      <c r="A311" s="4"/>
      <c r="B311" s="4" t="s">
        <v>591</v>
      </c>
      <c r="C311" s="5" t="s">
        <v>592</v>
      </c>
      <c r="D311" s="6">
        <v>30462766.741700444</v>
      </c>
    </row>
    <row r="312" spans="1:4" x14ac:dyDescent="0.25">
      <c r="A312" s="4"/>
      <c r="B312" s="4" t="s">
        <v>593</v>
      </c>
      <c r="C312" s="5" t="s">
        <v>594</v>
      </c>
      <c r="D312" s="6">
        <v>41610008.823440939</v>
      </c>
    </row>
    <row r="313" spans="1:4" x14ac:dyDescent="0.25">
      <c r="A313" s="4"/>
      <c r="B313" s="4" t="s">
        <v>595</v>
      </c>
      <c r="C313" s="5" t="s">
        <v>596</v>
      </c>
      <c r="D313" s="6">
        <v>227597892.14143947</v>
      </c>
    </row>
    <row r="314" spans="1:4" x14ac:dyDescent="0.25">
      <c r="A314" s="4"/>
      <c r="B314" s="4" t="s">
        <v>597</v>
      </c>
      <c r="C314" s="5" t="s">
        <v>598</v>
      </c>
      <c r="D314" s="6">
        <v>445256267.29897416</v>
      </c>
    </row>
    <row r="315" spans="1:4" x14ac:dyDescent="0.25">
      <c r="A315" s="4"/>
      <c r="B315" s="4" t="s">
        <v>599</v>
      </c>
      <c r="C315" s="5" t="s">
        <v>600</v>
      </c>
      <c r="D315" s="6">
        <v>765482173.41885376</v>
      </c>
    </row>
    <row r="316" spans="1:4" x14ac:dyDescent="0.25">
      <c r="A316" s="4"/>
      <c r="B316" s="4" t="s">
        <v>601</v>
      </c>
      <c r="C316" s="5" t="s">
        <v>602</v>
      </c>
      <c r="D316" s="6">
        <v>1066769472.6368712</v>
      </c>
    </row>
    <row r="317" spans="1:4" x14ac:dyDescent="0.25">
      <c r="A317" s="4"/>
      <c r="B317" s="4" t="s">
        <v>603</v>
      </c>
      <c r="C317" s="5" t="s">
        <v>604</v>
      </c>
      <c r="D317" s="6">
        <v>3431894147.9516068</v>
      </c>
    </row>
    <row r="318" spans="1:4" x14ac:dyDescent="0.25">
      <c r="A318" s="4"/>
      <c r="B318" s="4" t="s">
        <v>605</v>
      </c>
      <c r="C318" s="5" t="s">
        <v>606</v>
      </c>
      <c r="D318" s="6">
        <v>3592666219.5738444</v>
      </c>
    </row>
    <row r="319" spans="1:4" x14ac:dyDescent="0.25">
      <c r="A319" s="4"/>
      <c r="B319" s="4" t="s">
        <v>607</v>
      </c>
      <c r="C319" s="5" t="s">
        <v>608</v>
      </c>
      <c r="D319" s="6">
        <v>4338379874.4206629</v>
      </c>
    </row>
    <row r="320" spans="1:4" x14ac:dyDescent="0.25">
      <c r="A320" s="4"/>
      <c r="B320" s="4" t="s">
        <v>609</v>
      </c>
      <c r="C320" s="5" t="s">
        <v>610</v>
      </c>
      <c r="D320" s="6">
        <v>4785076516.7024727</v>
      </c>
    </row>
    <row r="321" spans="1:4" x14ac:dyDescent="0.25">
      <c r="A321" s="4"/>
      <c r="B321" s="4" t="s">
        <v>611</v>
      </c>
      <c r="C321" s="5" t="s">
        <v>479</v>
      </c>
      <c r="D321" s="6">
        <v>540490369.07055509</v>
      </c>
    </row>
    <row r="322" spans="1:4" x14ac:dyDescent="0.25">
      <c r="A322" s="4"/>
      <c r="B322" s="4" t="s">
        <v>612</v>
      </c>
      <c r="C322" s="5" t="s">
        <v>613</v>
      </c>
      <c r="D322" s="6">
        <v>9792695.6823816784</v>
      </c>
    </row>
    <row r="323" spans="1:4" x14ac:dyDescent="0.25">
      <c r="A323" s="4"/>
      <c r="B323" s="4" t="s">
        <v>614</v>
      </c>
      <c r="C323" s="5" t="s">
        <v>615</v>
      </c>
      <c r="D323" s="6">
        <v>6108815.9881619755</v>
      </c>
    </row>
    <row r="324" spans="1:4" x14ac:dyDescent="0.25">
      <c r="A324" s="4"/>
      <c r="B324" s="4" t="s">
        <v>616</v>
      </c>
      <c r="C324" s="5" t="s">
        <v>617</v>
      </c>
      <c r="D324" s="6">
        <v>94501882.896201521</v>
      </c>
    </row>
    <row r="325" spans="1:4" x14ac:dyDescent="0.25">
      <c r="A325" s="4"/>
      <c r="B325" s="4" t="s">
        <v>618</v>
      </c>
      <c r="C325" s="5" t="s">
        <v>619</v>
      </c>
      <c r="D325" s="6">
        <v>101045847.00213568</v>
      </c>
    </row>
    <row r="326" spans="1:4" x14ac:dyDescent="0.25">
      <c r="A326" s="4"/>
      <c r="B326" s="4" t="s">
        <v>620</v>
      </c>
      <c r="C326" s="5" t="s">
        <v>621</v>
      </c>
      <c r="D326" s="6">
        <v>107649301.69085105</v>
      </c>
    </row>
    <row r="327" spans="1:4" x14ac:dyDescent="0.25">
      <c r="A327" s="4"/>
      <c r="B327" s="4" t="s">
        <v>622</v>
      </c>
      <c r="C327" s="5" t="s">
        <v>623</v>
      </c>
      <c r="D327" s="6">
        <v>142570273.78342685</v>
      </c>
    </row>
    <row r="328" spans="1:4" x14ac:dyDescent="0.25">
      <c r="A328" s="4"/>
      <c r="B328" s="4" t="s">
        <v>624</v>
      </c>
      <c r="C328" s="5" t="s">
        <v>625</v>
      </c>
      <c r="D328" s="6">
        <v>172375055.75681779</v>
      </c>
    </row>
    <row r="329" spans="1:4" x14ac:dyDescent="0.25">
      <c r="A329" s="4"/>
      <c r="B329" s="4" t="s">
        <v>626</v>
      </c>
      <c r="C329" s="5" t="s">
        <v>627</v>
      </c>
      <c r="D329" s="6">
        <v>83615106.247238368</v>
      </c>
    </row>
    <row r="330" spans="1:4" x14ac:dyDescent="0.25">
      <c r="A330" s="4"/>
      <c r="B330" s="4" t="s">
        <v>628</v>
      </c>
      <c r="C330" s="5" t="s">
        <v>629</v>
      </c>
      <c r="D330" s="6">
        <v>90159070.353172511</v>
      </c>
    </row>
    <row r="331" spans="1:4" x14ac:dyDescent="0.25">
      <c r="A331" s="4"/>
      <c r="B331" s="4" t="s">
        <v>630</v>
      </c>
      <c r="C331" s="5" t="s">
        <v>631</v>
      </c>
      <c r="D331" s="6">
        <v>111992114.23388006</v>
      </c>
    </row>
    <row r="332" spans="1:4" x14ac:dyDescent="0.25">
      <c r="A332" s="4"/>
      <c r="B332" s="4" t="s">
        <v>632</v>
      </c>
      <c r="C332" s="5" t="s">
        <v>633</v>
      </c>
      <c r="D332" s="6">
        <v>1184318354.410203</v>
      </c>
    </row>
    <row r="333" spans="1:4" x14ac:dyDescent="0.25">
      <c r="A333" s="4"/>
      <c r="B333" s="4" t="s">
        <v>634</v>
      </c>
      <c r="C333" s="5" t="s">
        <v>635</v>
      </c>
      <c r="D333" s="6">
        <v>1343151010.7583685</v>
      </c>
    </row>
    <row r="334" spans="1:4" x14ac:dyDescent="0.25">
      <c r="A334" s="4"/>
      <c r="B334" s="4" t="s">
        <v>636</v>
      </c>
      <c r="C334" s="5" t="s">
        <v>637</v>
      </c>
      <c r="D334" s="6">
        <v>716540993.05956829</v>
      </c>
    </row>
    <row r="335" spans="1:4" x14ac:dyDescent="0.25">
      <c r="A335" s="4"/>
      <c r="B335" s="4" t="s">
        <v>638</v>
      </c>
      <c r="C335" s="5" t="s">
        <v>639</v>
      </c>
      <c r="D335" s="6">
        <v>625863454.78430617</v>
      </c>
    </row>
    <row r="336" spans="1:4" x14ac:dyDescent="0.25">
      <c r="A336" s="4"/>
      <c r="B336" s="4" t="s">
        <v>640</v>
      </c>
      <c r="C336" s="5" t="s">
        <v>641</v>
      </c>
      <c r="D336" s="6">
        <v>792319276.02037299</v>
      </c>
    </row>
    <row r="337" spans="1:4" x14ac:dyDescent="0.25">
      <c r="A337" s="4"/>
      <c r="B337" s="4" t="s">
        <v>642</v>
      </c>
      <c r="C337" s="5" t="s">
        <v>643</v>
      </c>
      <c r="D337" s="6">
        <v>704738576.41123152</v>
      </c>
    </row>
    <row r="338" spans="1:4" x14ac:dyDescent="0.25">
      <c r="A338" s="4"/>
      <c r="B338" s="4" t="s">
        <v>644</v>
      </c>
      <c r="C338" s="5" t="s">
        <v>645</v>
      </c>
      <c r="D338" s="6">
        <v>718577290.738796</v>
      </c>
    </row>
    <row r="339" spans="1:4" x14ac:dyDescent="0.25">
      <c r="A339" s="4"/>
      <c r="B339" s="4" t="s">
        <v>646</v>
      </c>
      <c r="C339" s="5" t="s">
        <v>647</v>
      </c>
      <c r="D339" s="6">
        <v>626570353.6098243</v>
      </c>
    </row>
    <row r="340" spans="1:4" x14ac:dyDescent="0.25">
      <c r="A340" s="4"/>
      <c r="B340" s="4" t="s">
        <v>648</v>
      </c>
      <c r="C340" s="5" t="s">
        <v>649</v>
      </c>
      <c r="D340" s="6">
        <v>794355573.6996007</v>
      </c>
    </row>
    <row r="341" spans="1:4" x14ac:dyDescent="0.25">
      <c r="A341" s="4"/>
      <c r="B341" s="4" t="s">
        <v>650</v>
      </c>
      <c r="C341" s="5" t="s">
        <v>651</v>
      </c>
      <c r="D341" s="6">
        <v>731151565.78889704</v>
      </c>
    </row>
    <row r="342" spans="1:4" x14ac:dyDescent="0.25">
      <c r="A342" s="4"/>
      <c r="B342" s="4" t="s">
        <v>652</v>
      </c>
      <c r="C342" s="5" t="s">
        <v>653</v>
      </c>
      <c r="D342" s="6">
        <v>714504695.36745429</v>
      </c>
    </row>
    <row r="343" spans="1:4" x14ac:dyDescent="0.25">
      <c r="A343" s="4"/>
      <c r="B343" s="4" t="s">
        <v>654</v>
      </c>
      <c r="C343" s="5" t="s">
        <v>655</v>
      </c>
      <c r="D343" s="6">
        <v>625156555.96354401</v>
      </c>
    </row>
    <row r="344" spans="1:4" x14ac:dyDescent="0.25">
      <c r="A344" s="4"/>
      <c r="B344" s="4" t="s">
        <v>656</v>
      </c>
      <c r="C344" s="5" t="s">
        <v>657</v>
      </c>
      <c r="D344" s="6">
        <v>790282978.32825923</v>
      </c>
    </row>
    <row r="345" spans="1:4" x14ac:dyDescent="0.25">
      <c r="A345" s="4"/>
      <c r="B345" s="4" t="s">
        <v>658</v>
      </c>
      <c r="C345" s="5" t="s">
        <v>659</v>
      </c>
      <c r="D345" s="6">
        <v>704031677.59046948</v>
      </c>
    </row>
    <row r="346" spans="1:4" x14ac:dyDescent="0.25">
      <c r="A346" s="4"/>
      <c r="B346" s="4" t="s">
        <v>660</v>
      </c>
      <c r="C346" s="5" t="s">
        <v>661</v>
      </c>
      <c r="D346" s="6">
        <v>3792578051.1561971</v>
      </c>
    </row>
    <row r="347" spans="1:4" x14ac:dyDescent="0.25">
      <c r="A347" s="4"/>
      <c r="B347" s="4" t="s">
        <v>662</v>
      </c>
      <c r="C347" s="5" t="s">
        <v>663</v>
      </c>
      <c r="D347" s="6">
        <v>7666704013.3032513</v>
      </c>
    </row>
    <row r="348" spans="1:4" x14ac:dyDescent="0.25">
      <c r="A348" s="4"/>
      <c r="B348" s="4" t="s">
        <v>664</v>
      </c>
      <c r="C348" s="5" t="s">
        <v>665</v>
      </c>
      <c r="D348" s="6">
        <v>16182421987.625839</v>
      </c>
    </row>
    <row r="349" spans="1:4" x14ac:dyDescent="0.25">
      <c r="A349" s="4"/>
      <c r="B349" s="4" t="s">
        <v>666</v>
      </c>
      <c r="C349" s="5" t="s">
        <v>667</v>
      </c>
      <c r="D349" s="6">
        <v>19268010291.130367</v>
      </c>
    </row>
    <row r="350" spans="1:4" x14ac:dyDescent="0.25">
      <c r="A350" s="4"/>
      <c r="B350" s="4" t="s">
        <v>668</v>
      </c>
      <c r="C350" s="5" t="s">
        <v>669</v>
      </c>
      <c r="D350" s="6">
        <v>43305041.011918411</v>
      </c>
    </row>
    <row r="351" spans="1:4" x14ac:dyDescent="0.25">
      <c r="A351" s="4"/>
      <c r="B351" s="4" t="s">
        <v>670</v>
      </c>
      <c r="C351" s="5" t="s">
        <v>671</v>
      </c>
      <c r="D351" s="6">
        <v>66814395.919103958</v>
      </c>
    </row>
    <row r="352" spans="1:4" x14ac:dyDescent="0.25">
      <c r="A352" s="4"/>
      <c r="B352" s="4" t="s">
        <v>672</v>
      </c>
      <c r="C352" s="5" t="s">
        <v>673</v>
      </c>
      <c r="D352" s="6">
        <v>2623028921.3614511</v>
      </c>
    </row>
    <row r="353" spans="1:4" x14ac:dyDescent="0.25">
      <c r="A353" s="4"/>
      <c r="B353" s="4" t="s">
        <v>674</v>
      </c>
      <c r="C353" s="5" t="s">
        <v>675</v>
      </c>
      <c r="D353" s="6">
        <v>3162168968.4324875</v>
      </c>
    </row>
    <row r="354" spans="1:4" x14ac:dyDescent="0.25">
      <c r="A354" s="4"/>
      <c r="B354" s="4" t="s">
        <v>676</v>
      </c>
      <c r="C354" s="5" t="s">
        <v>677</v>
      </c>
      <c r="D354" s="6">
        <v>2685929269.7396736</v>
      </c>
    </row>
    <row r="355" spans="1:4" x14ac:dyDescent="0.25">
      <c r="A355" s="4"/>
      <c r="B355" s="4" t="s">
        <v>678</v>
      </c>
      <c r="C355" s="5" t="s">
        <v>679</v>
      </c>
      <c r="D355" s="6">
        <v>2640154553.8725204</v>
      </c>
    </row>
    <row r="356" spans="1:4" x14ac:dyDescent="0.25">
      <c r="A356" s="4"/>
      <c r="B356" s="4" t="s">
        <v>680</v>
      </c>
      <c r="C356" s="5" t="s">
        <v>681</v>
      </c>
      <c r="D356" s="6">
        <v>8890038769.761795</v>
      </c>
    </row>
    <row r="357" spans="1:4" x14ac:dyDescent="0.25">
      <c r="A357" s="4"/>
      <c r="B357" s="4" t="s">
        <v>682</v>
      </c>
      <c r="C357" s="5" t="s">
        <v>683</v>
      </c>
      <c r="D357" s="6">
        <v>10397517992.474995</v>
      </c>
    </row>
    <row r="358" spans="1:4" x14ac:dyDescent="0.25">
      <c r="A358" s="4"/>
      <c r="B358" s="4" t="s">
        <v>684</v>
      </c>
      <c r="C358" s="5" t="s">
        <v>685</v>
      </c>
      <c r="D358" s="6">
        <v>5043653507.4209862</v>
      </c>
    </row>
    <row r="359" spans="1:4" x14ac:dyDescent="0.25">
      <c r="A359" s="4"/>
      <c r="B359" s="4" t="s">
        <v>686</v>
      </c>
      <c r="C359" s="5" t="s">
        <v>687</v>
      </c>
      <c r="D359" s="6">
        <v>2000164523.5142186</v>
      </c>
    </row>
    <row r="360" spans="1:4" x14ac:dyDescent="0.25">
      <c r="A360" s="4"/>
      <c r="B360" s="4" t="s">
        <v>688</v>
      </c>
      <c r="C360" s="5" t="s">
        <v>689</v>
      </c>
      <c r="D360" s="6">
        <v>1864722682.3664074</v>
      </c>
    </row>
    <row r="361" spans="1:4" x14ac:dyDescent="0.25">
      <c r="A361" s="4"/>
      <c r="B361" s="4" t="s">
        <v>690</v>
      </c>
      <c r="C361" s="5" t="s">
        <v>691</v>
      </c>
      <c r="D361" s="6">
        <v>1875292874.8814328</v>
      </c>
    </row>
    <row r="362" spans="1:4" x14ac:dyDescent="0.25">
      <c r="A362" s="4"/>
      <c r="B362" s="4" t="s">
        <v>692</v>
      </c>
      <c r="C362" s="5" t="s">
        <v>693</v>
      </c>
      <c r="D362" s="6">
        <v>1889676198.7167706</v>
      </c>
    </row>
    <row r="363" spans="1:4" x14ac:dyDescent="0.25">
      <c r="A363" s="4"/>
      <c r="B363" s="4" t="s">
        <v>694</v>
      </c>
      <c r="C363" s="5" t="s">
        <v>695</v>
      </c>
      <c r="D363" s="6">
        <v>1242373284.4778454</v>
      </c>
    </row>
    <row r="364" spans="1:4" x14ac:dyDescent="0.25">
      <c r="A364" s="4"/>
      <c r="B364" s="4" t="s">
        <v>696</v>
      </c>
      <c r="C364" s="5" t="s">
        <v>697</v>
      </c>
      <c r="D364" s="6">
        <v>1407710349.5003624</v>
      </c>
    </row>
    <row r="365" spans="1:4" x14ac:dyDescent="0.25">
      <c r="A365" s="4"/>
      <c r="B365" s="4" t="s">
        <v>698</v>
      </c>
      <c r="C365" s="5" t="s">
        <v>699</v>
      </c>
      <c r="D365" s="6">
        <v>147912266293.31961</v>
      </c>
    </row>
    <row r="366" spans="1:4" x14ac:dyDescent="0.25">
      <c r="A366" s="4"/>
      <c r="B366" s="4" t="s">
        <v>700</v>
      </c>
      <c r="C366" s="5" t="s">
        <v>701</v>
      </c>
      <c r="D366" s="6">
        <v>105651618780.94257</v>
      </c>
    </row>
    <row r="367" spans="1:4" x14ac:dyDescent="0.25">
      <c r="A367" s="4"/>
      <c r="B367" s="4" t="s">
        <v>702</v>
      </c>
      <c r="C367" s="5" t="s">
        <v>703</v>
      </c>
      <c r="D367" s="6">
        <v>120744707178.22008</v>
      </c>
    </row>
    <row r="368" spans="1:4" x14ac:dyDescent="0.25">
      <c r="A368" s="4"/>
      <c r="B368" s="4" t="s">
        <v>704</v>
      </c>
      <c r="C368" s="5" t="s">
        <v>705</v>
      </c>
      <c r="D368" s="6">
        <v>9026250560.0443134</v>
      </c>
    </row>
    <row r="369" spans="1:4" x14ac:dyDescent="0.25">
      <c r="A369" s="10"/>
      <c r="B369" s="10" t="s">
        <v>706</v>
      </c>
      <c r="C369" s="11" t="s">
        <v>707</v>
      </c>
      <c r="D369" s="12">
        <v>13561092773.576012</v>
      </c>
    </row>
    <row r="370" spans="1:4" x14ac:dyDescent="0.25">
      <c r="A370" s="4"/>
      <c r="B370" s="4" t="s">
        <v>708</v>
      </c>
      <c r="C370" s="5" t="s">
        <v>709</v>
      </c>
      <c r="D370" s="6">
        <v>16346148149.048866</v>
      </c>
    </row>
    <row r="371" spans="1:4" x14ac:dyDescent="0.25">
      <c r="A371" s="4"/>
      <c r="B371" s="4" t="s">
        <v>710</v>
      </c>
      <c r="C371" s="5" t="s">
        <v>711</v>
      </c>
      <c r="D371" s="6">
        <v>6395040013.6431036</v>
      </c>
    </row>
    <row r="372" spans="1:4" x14ac:dyDescent="0.25">
      <c r="A372" s="4"/>
      <c r="B372" s="4" t="s">
        <v>712</v>
      </c>
      <c r="C372" s="5" t="s">
        <v>713</v>
      </c>
      <c r="D372" s="6">
        <v>5723389644.8097029</v>
      </c>
    </row>
    <row r="373" spans="1:4" x14ac:dyDescent="0.25">
      <c r="A373" s="10"/>
      <c r="B373" s="10" t="s">
        <v>714</v>
      </c>
      <c r="C373" s="11" t="s">
        <v>715</v>
      </c>
      <c r="D373" s="12">
        <v>5077749905.4693766</v>
      </c>
    </row>
    <row r="374" spans="1:4" x14ac:dyDescent="0.25">
      <c r="A374" s="4"/>
      <c r="B374" s="4" t="s">
        <v>716</v>
      </c>
      <c r="C374" s="5" t="s">
        <v>717</v>
      </c>
      <c r="D374" s="6">
        <v>6104518414.4964113</v>
      </c>
    </row>
    <row r="375" spans="1:4" x14ac:dyDescent="0.25">
      <c r="A375" s="13"/>
      <c r="B375" s="13" t="s">
        <v>718</v>
      </c>
      <c r="C375" s="14" t="s">
        <v>719</v>
      </c>
      <c r="D375" s="15">
        <v>206468465.51409602</v>
      </c>
    </row>
    <row r="376" spans="1:4" x14ac:dyDescent="0.25">
      <c r="A376" s="4"/>
      <c r="B376" s="4" t="s">
        <v>720</v>
      </c>
      <c r="C376" s="5" t="s">
        <v>721</v>
      </c>
      <c r="D376" s="6">
        <v>225711856.51476589</v>
      </c>
    </row>
    <row r="377" spans="1:4" x14ac:dyDescent="0.25">
      <c r="A377" s="4"/>
      <c r="B377" s="4" t="s">
        <v>722</v>
      </c>
      <c r="C377" s="5" t="s">
        <v>723</v>
      </c>
      <c r="D377" s="6">
        <v>161858107.10462472</v>
      </c>
    </row>
    <row r="378" spans="1:4" x14ac:dyDescent="0.25">
      <c r="A378" s="4"/>
      <c r="B378" s="4" t="s">
        <v>724</v>
      </c>
      <c r="C378" s="5" t="s">
        <v>725</v>
      </c>
      <c r="D378" s="6">
        <v>261880343.88567841</v>
      </c>
    </row>
    <row r="379" spans="1:4" x14ac:dyDescent="0.25">
      <c r="A379" s="4"/>
      <c r="B379" s="4" t="s">
        <v>726</v>
      </c>
      <c r="C379" s="5" t="s">
        <v>727</v>
      </c>
      <c r="D379" s="6">
        <v>303868226.04669547</v>
      </c>
    </row>
    <row r="380" spans="1:4" x14ac:dyDescent="0.25">
      <c r="A380" s="4"/>
      <c r="B380" s="4" t="s">
        <v>728</v>
      </c>
      <c r="C380" s="5" t="s">
        <v>729</v>
      </c>
      <c r="D380" s="6">
        <v>444793730.27284575</v>
      </c>
    </row>
    <row r="381" spans="1:4" x14ac:dyDescent="0.25">
      <c r="A381" s="4"/>
      <c r="B381" s="4" t="s">
        <v>730</v>
      </c>
      <c r="C381" s="5" t="s">
        <v>731</v>
      </c>
      <c r="D381" s="6">
        <v>207084865.44366047</v>
      </c>
    </row>
    <row r="382" spans="1:4" x14ac:dyDescent="0.25">
      <c r="A382" s="4"/>
      <c r="B382" s="4" t="s">
        <v>732</v>
      </c>
      <c r="C382" s="5" t="s">
        <v>733</v>
      </c>
      <c r="D382" s="6">
        <v>226328256.44433028</v>
      </c>
    </row>
    <row r="383" spans="1:4" x14ac:dyDescent="0.25">
      <c r="A383" s="4"/>
      <c r="B383" s="4" t="s">
        <v>734</v>
      </c>
      <c r="C383" s="5" t="s">
        <v>735</v>
      </c>
      <c r="D383" s="6">
        <v>162474507.03418913</v>
      </c>
    </row>
    <row r="384" spans="1:4" x14ac:dyDescent="0.25">
      <c r="A384" s="4"/>
      <c r="B384" s="4" t="s">
        <v>736</v>
      </c>
      <c r="C384" s="5" t="s">
        <v>737</v>
      </c>
      <c r="D384" s="6">
        <v>275864514.20100188</v>
      </c>
    </row>
    <row r="385" spans="1:4" x14ac:dyDescent="0.25">
      <c r="A385" s="4"/>
      <c r="B385" s="4" t="s">
        <v>738</v>
      </c>
      <c r="C385" s="5" t="s">
        <v>739</v>
      </c>
      <c r="D385" s="6">
        <v>305101025.90582436</v>
      </c>
    </row>
    <row r="386" spans="1:4" x14ac:dyDescent="0.25">
      <c r="A386" s="4"/>
      <c r="B386" s="4" t="s">
        <v>740</v>
      </c>
      <c r="C386" s="5" t="s">
        <v>741</v>
      </c>
      <c r="D386" s="6">
        <v>447259329.99110335</v>
      </c>
    </row>
    <row r="387" spans="1:4" x14ac:dyDescent="0.25">
      <c r="A387" s="4"/>
      <c r="B387" s="4" t="s">
        <v>742</v>
      </c>
      <c r="C387" s="5" t="s">
        <v>743</v>
      </c>
      <c r="D387" s="6">
        <v>207701265.37322485</v>
      </c>
    </row>
    <row r="388" spans="1:4" x14ac:dyDescent="0.25">
      <c r="A388" s="4"/>
      <c r="B388" s="4" t="s">
        <v>744</v>
      </c>
      <c r="C388" s="5" t="s">
        <v>745</v>
      </c>
      <c r="D388" s="6">
        <v>226944656.37389472</v>
      </c>
    </row>
    <row r="389" spans="1:4" x14ac:dyDescent="0.25">
      <c r="A389" s="4"/>
      <c r="B389" s="4" t="s">
        <v>746</v>
      </c>
      <c r="C389" s="5" t="s">
        <v>747</v>
      </c>
      <c r="D389" s="6">
        <v>163090906.96375355</v>
      </c>
    </row>
    <row r="390" spans="1:4" x14ac:dyDescent="0.25">
      <c r="A390" s="4"/>
      <c r="B390" s="4" t="s">
        <v>748</v>
      </c>
      <c r="C390" s="5" t="s">
        <v>749</v>
      </c>
      <c r="D390" s="6">
        <v>264345943.60393608</v>
      </c>
    </row>
    <row r="391" spans="1:4" x14ac:dyDescent="0.25">
      <c r="A391" s="4"/>
      <c r="B391" s="4" t="s">
        <v>750</v>
      </c>
      <c r="C391" s="5" t="s">
        <v>751</v>
      </c>
      <c r="D391" s="6">
        <v>306333825.7649532</v>
      </c>
    </row>
    <row r="392" spans="1:4" x14ac:dyDescent="0.25">
      <c r="A392" s="4"/>
      <c r="B392" s="4" t="s">
        <v>752</v>
      </c>
      <c r="C392" s="5" t="s">
        <v>753</v>
      </c>
      <c r="D392" s="6">
        <v>449724929.70936108</v>
      </c>
    </row>
    <row r="393" spans="1:4" x14ac:dyDescent="0.25">
      <c r="A393" s="4"/>
      <c r="B393" s="4" t="s">
        <v>754</v>
      </c>
      <c r="C393" s="5" t="s">
        <v>755</v>
      </c>
      <c r="D393" s="6">
        <v>257675138.75436303</v>
      </c>
    </row>
    <row r="394" spans="1:4" x14ac:dyDescent="0.25">
      <c r="A394" s="4"/>
      <c r="B394" s="4" t="s">
        <v>756</v>
      </c>
      <c r="C394" s="5" t="s">
        <v>757</v>
      </c>
      <c r="D394" s="6">
        <v>304181059.53265029</v>
      </c>
    </row>
    <row r="395" spans="1:4" x14ac:dyDescent="0.25">
      <c r="A395" s="4"/>
      <c r="B395" s="4" t="s">
        <v>758</v>
      </c>
      <c r="C395" s="5" t="s">
        <v>759</v>
      </c>
      <c r="D395" s="6">
        <v>185746966.97915801</v>
      </c>
    </row>
    <row r="396" spans="1:4" x14ac:dyDescent="0.25">
      <c r="A396" s="4"/>
      <c r="B396" s="4" t="s">
        <v>760</v>
      </c>
      <c r="C396" s="5" t="s">
        <v>761</v>
      </c>
      <c r="D396" s="6">
        <v>328373130.91262794</v>
      </c>
    </row>
    <row r="397" spans="1:4" x14ac:dyDescent="0.25">
      <c r="A397" s="4"/>
      <c r="B397" s="4" t="s">
        <v>762</v>
      </c>
      <c r="C397" s="5" t="s">
        <v>763</v>
      </c>
      <c r="D397" s="6">
        <v>402862750.10237789</v>
      </c>
    </row>
    <row r="398" spans="1:4" x14ac:dyDescent="0.25">
      <c r="A398" s="4"/>
      <c r="B398" s="4" t="s">
        <v>764</v>
      </c>
      <c r="C398" s="5" t="s">
        <v>765</v>
      </c>
      <c r="D398" s="6">
        <v>570275155.74070275</v>
      </c>
    </row>
    <row r="399" spans="1:4" x14ac:dyDescent="0.25">
      <c r="A399" s="4"/>
      <c r="B399" s="4" t="s">
        <v>766</v>
      </c>
      <c r="C399" s="5" t="s">
        <v>767</v>
      </c>
      <c r="D399" s="6">
        <v>268328774.61287773</v>
      </c>
    </row>
    <row r="400" spans="1:4" x14ac:dyDescent="0.25">
      <c r="A400" s="4"/>
      <c r="B400" s="4" t="s">
        <v>768</v>
      </c>
      <c r="C400" s="5" t="s">
        <v>769</v>
      </c>
      <c r="D400" s="6">
        <v>305956665.50906938</v>
      </c>
    </row>
    <row r="401" spans="1:4" x14ac:dyDescent="0.25">
      <c r="A401" s="4"/>
      <c r="B401" s="4" t="s">
        <v>770</v>
      </c>
      <c r="C401" s="5" t="s">
        <v>771</v>
      </c>
      <c r="D401" s="6">
        <v>187674874.35307869</v>
      </c>
    </row>
    <row r="402" spans="1:4" x14ac:dyDescent="0.25">
      <c r="A402" s="4"/>
      <c r="B402" s="4" t="s">
        <v>772</v>
      </c>
      <c r="C402" s="5" t="s">
        <v>773</v>
      </c>
      <c r="D402" s="6">
        <v>306722240.6481629</v>
      </c>
    </row>
    <row r="403" spans="1:4" x14ac:dyDescent="0.25">
      <c r="A403" s="4"/>
      <c r="B403" s="4" t="s">
        <v>774</v>
      </c>
      <c r="C403" s="5" t="s">
        <v>775</v>
      </c>
      <c r="D403" s="6">
        <v>406413962.05521619</v>
      </c>
    </row>
    <row r="404" spans="1:4" x14ac:dyDescent="0.25">
      <c r="A404" s="4"/>
      <c r="B404" s="4" t="s">
        <v>776</v>
      </c>
      <c r="C404" s="5" t="s">
        <v>777</v>
      </c>
      <c r="D404" s="6">
        <v>577377579.64637911</v>
      </c>
    </row>
    <row r="405" spans="1:4" x14ac:dyDescent="0.25">
      <c r="A405" s="4"/>
      <c r="B405" s="4" t="s">
        <v>778</v>
      </c>
      <c r="C405" s="5" t="s">
        <v>779</v>
      </c>
      <c r="D405" s="6">
        <v>261226350.70720127</v>
      </c>
    </row>
    <row r="406" spans="1:4" x14ac:dyDescent="0.25">
      <c r="A406" s="4"/>
      <c r="B406" s="4" t="s">
        <v>780</v>
      </c>
      <c r="C406" s="5" t="s">
        <v>781</v>
      </c>
      <c r="D406" s="6">
        <v>308660502.39581251</v>
      </c>
    </row>
    <row r="407" spans="1:4" x14ac:dyDescent="0.25">
      <c r="A407" s="4"/>
      <c r="B407" s="4" t="s">
        <v>782</v>
      </c>
      <c r="C407" s="5" t="s">
        <v>783</v>
      </c>
      <c r="D407" s="6">
        <v>189450480.32949778</v>
      </c>
    </row>
    <row r="408" spans="1:4" x14ac:dyDescent="0.25">
      <c r="A408" s="4"/>
      <c r="B408" s="4" t="s">
        <v>784</v>
      </c>
      <c r="C408" s="5" t="s">
        <v>785</v>
      </c>
      <c r="D408" s="6">
        <v>335475554.81830436</v>
      </c>
    </row>
    <row r="409" spans="1:4" x14ac:dyDescent="0.25">
      <c r="A409" s="10"/>
      <c r="B409" s="10" t="s">
        <v>786</v>
      </c>
      <c r="C409" s="11" t="s">
        <v>787</v>
      </c>
      <c r="D409" s="12">
        <v>409965174.00805444</v>
      </c>
    </row>
    <row r="410" spans="1:4" x14ac:dyDescent="0.25">
      <c r="A410" s="4"/>
      <c r="B410" s="4" t="s">
        <v>788</v>
      </c>
      <c r="C410" s="5" t="s">
        <v>789</v>
      </c>
      <c r="D410" s="6">
        <v>584480003.55205548</v>
      </c>
    </row>
    <row r="411" spans="1:4" x14ac:dyDescent="0.25">
      <c r="A411" s="4"/>
      <c r="B411" s="4" t="s">
        <v>790</v>
      </c>
      <c r="C411" s="5" t="s">
        <v>791</v>
      </c>
      <c r="D411" s="6">
        <v>319645269.32392597</v>
      </c>
    </row>
    <row r="412" spans="1:4" x14ac:dyDescent="0.25">
      <c r="A412" s="4"/>
      <c r="B412" s="4" t="s">
        <v>792</v>
      </c>
      <c r="C412" s="5" t="s">
        <v>793</v>
      </c>
      <c r="D412" s="6">
        <v>267635082.27322435</v>
      </c>
    </row>
    <row r="413" spans="1:4" x14ac:dyDescent="0.25">
      <c r="A413" s="4"/>
      <c r="B413" s="4" t="s">
        <v>794</v>
      </c>
      <c r="C413" s="5" t="s">
        <v>795</v>
      </c>
      <c r="D413" s="6">
        <v>320843966.45851028</v>
      </c>
    </row>
    <row r="414" spans="1:4" x14ac:dyDescent="0.25">
      <c r="A414" s="4"/>
      <c r="B414" s="4" t="s">
        <v>796</v>
      </c>
      <c r="C414" s="5" t="s">
        <v>797</v>
      </c>
      <c r="D414" s="6">
        <v>269598293.26982343</v>
      </c>
    </row>
    <row r="415" spans="1:4" x14ac:dyDescent="0.25">
      <c r="A415" s="10"/>
      <c r="B415" s="10" t="s">
        <v>798</v>
      </c>
      <c r="C415" s="11" t="s">
        <v>799</v>
      </c>
      <c r="D415" s="12">
        <v>323507375.42313886</v>
      </c>
    </row>
    <row r="416" spans="1:4" x14ac:dyDescent="0.25">
      <c r="A416" s="4"/>
      <c r="B416" s="4" t="s">
        <v>800</v>
      </c>
      <c r="C416" s="5" t="s">
        <v>801</v>
      </c>
      <c r="D416" s="6">
        <v>271447493.05851674</v>
      </c>
    </row>
    <row r="417" spans="1:4" x14ac:dyDescent="0.25">
      <c r="A417" s="4"/>
      <c r="B417" s="4" t="s">
        <v>802</v>
      </c>
      <c r="C417" s="5" t="s">
        <v>803</v>
      </c>
      <c r="D417" s="6">
        <v>188963197.26036337</v>
      </c>
    </row>
    <row r="418" spans="1:4" x14ac:dyDescent="0.25">
      <c r="A418" s="10"/>
      <c r="B418" s="10" t="s">
        <v>804</v>
      </c>
      <c r="C418" s="11" t="s">
        <v>805</v>
      </c>
      <c r="D418" s="12">
        <v>261966872.41820788</v>
      </c>
    </row>
    <row r="419" spans="1:4" x14ac:dyDescent="0.25">
      <c r="A419" s="4"/>
      <c r="B419" s="16" t="s">
        <v>806</v>
      </c>
      <c r="C419" s="17" t="s">
        <v>807</v>
      </c>
      <c r="D419" s="12">
        <v>4723128416.7380753</v>
      </c>
    </row>
    <row r="420" spans="1:4" x14ac:dyDescent="0.25">
      <c r="A420" s="4"/>
      <c r="B420" s="16" t="s">
        <v>808</v>
      </c>
      <c r="C420" s="17" t="s">
        <v>809</v>
      </c>
      <c r="D420" s="12">
        <v>4655242896.8338842</v>
      </c>
    </row>
    <row r="421" spans="1:4" x14ac:dyDescent="0.25">
      <c r="A421" s="4"/>
      <c r="B421" s="16" t="s">
        <v>810</v>
      </c>
      <c r="C421" s="17" t="s">
        <v>811</v>
      </c>
      <c r="D421" s="12">
        <v>4126611582.8320622</v>
      </c>
    </row>
    <row r="422" spans="1:4" x14ac:dyDescent="0.25">
      <c r="A422" s="4"/>
      <c r="B422" s="16" t="s">
        <v>812</v>
      </c>
      <c r="C422" s="17" t="s">
        <v>813</v>
      </c>
      <c r="D422" s="12">
        <v>4103341787.6439643</v>
      </c>
    </row>
    <row r="423" spans="1:4" x14ac:dyDescent="0.25">
      <c r="A423" s="4"/>
      <c r="B423" s="16" t="s">
        <v>814</v>
      </c>
      <c r="C423" s="17" t="s">
        <v>815</v>
      </c>
      <c r="D423" s="12">
        <v>2431330751.9525442</v>
      </c>
    </row>
    <row r="424" spans="1:4" x14ac:dyDescent="0.25">
      <c r="A424" s="4"/>
      <c r="B424" s="16" t="s">
        <v>816</v>
      </c>
      <c r="C424" s="17" t="s">
        <v>817</v>
      </c>
      <c r="D424" s="12">
        <v>889248477.302876</v>
      </c>
    </row>
    <row r="425" spans="1:4" x14ac:dyDescent="0.25">
      <c r="A425" s="10"/>
      <c r="B425" s="18" t="s">
        <v>818</v>
      </c>
      <c r="C425" s="17" t="s">
        <v>819</v>
      </c>
      <c r="D425" s="12">
        <v>4752127447.1735001</v>
      </c>
    </row>
    <row r="426" spans="1:4" x14ac:dyDescent="0.25">
      <c r="A426" s="4"/>
      <c r="B426" s="18" t="s">
        <v>820</v>
      </c>
      <c r="C426" s="11" t="s">
        <v>821</v>
      </c>
      <c r="D426" s="12">
        <v>7655638494.6585207</v>
      </c>
    </row>
    <row r="427" spans="1:4" x14ac:dyDescent="0.2">
      <c r="A427" s="19"/>
      <c r="B427" s="20" t="s">
        <v>822</v>
      </c>
      <c r="C427" s="21" t="s">
        <v>906</v>
      </c>
      <c r="D427" s="21">
        <v>34850000</v>
      </c>
    </row>
    <row r="428" spans="1:4" x14ac:dyDescent="0.2">
      <c r="A428" s="19"/>
      <c r="B428" s="20" t="s">
        <v>823</v>
      </c>
      <c r="C428" s="21" t="s">
        <v>907</v>
      </c>
      <c r="D428" s="21">
        <v>61500000</v>
      </c>
    </row>
    <row r="429" spans="1:4" x14ac:dyDescent="0.2">
      <c r="A429" s="19"/>
      <c r="B429" s="20" t="s">
        <v>824</v>
      </c>
      <c r="C429" s="21" t="s">
        <v>908</v>
      </c>
      <c r="D429" s="21">
        <v>151700000</v>
      </c>
    </row>
    <row r="430" spans="1:4" x14ac:dyDescent="0.2">
      <c r="A430" s="19"/>
      <c r="B430" s="20" t="s">
        <v>825</v>
      </c>
      <c r="C430" s="21" t="s">
        <v>909</v>
      </c>
      <c r="D430" s="21">
        <v>13879669345.471901</v>
      </c>
    </row>
    <row r="431" spans="1:4" x14ac:dyDescent="0.2">
      <c r="A431" s="19"/>
      <c r="B431" s="20" t="s">
        <v>826</v>
      </c>
      <c r="C431" s="21" t="s">
        <v>910</v>
      </c>
      <c r="D431" s="21">
        <v>23132782242.453098</v>
      </c>
    </row>
    <row r="432" spans="1:4" x14ac:dyDescent="0.2">
      <c r="A432" s="19"/>
      <c r="B432" s="20" t="s">
        <v>827</v>
      </c>
      <c r="C432" s="21" t="s">
        <v>911</v>
      </c>
      <c r="D432" s="21">
        <v>46265564484.906219</v>
      </c>
    </row>
    <row r="433" spans="1:4" x14ac:dyDescent="0.2">
      <c r="A433" s="19"/>
      <c r="B433" s="20" t="s">
        <v>828</v>
      </c>
      <c r="C433" s="21" t="s">
        <v>912</v>
      </c>
      <c r="D433" s="21">
        <v>92531128969.812439</v>
      </c>
    </row>
    <row r="434" spans="1:4" x14ac:dyDescent="0.2">
      <c r="A434" s="19"/>
      <c r="B434" s="20" t="s">
        <v>829</v>
      </c>
      <c r="C434" s="21" t="s">
        <v>913</v>
      </c>
      <c r="D434" s="21">
        <v>21767317917.929401</v>
      </c>
    </row>
    <row r="435" spans="1:4" x14ac:dyDescent="0.2">
      <c r="A435" s="19"/>
      <c r="B435" s="20" t="s">
        <v>830</v>
      </c>
      <c r="C435" s="21" t="s">
        <v>914</v>
      </c>
      <c r="D435" s="21">
        <v>49471177086.2033</v>
      </c>
    </row>
    <row r="436" spans="1:4" x14ac:dyDescent="0.2">
      <c r="A436" s="19"/>
      <c r="B436" s="20" t="s">
        <v>831</v>
      </c>
      <c r="C436" s="21" t="s">
        <v>915</v>
      </c>
      <c r="D436" s="21">
        <v>98942354172.406494</v>
      </c>
    </row>
    <row r="437" spans="1:4" x14ac:dyDescent="0.2">
      <c r="A437" s="19"/>
      <c r="B437" s="20" t="s">
        <v>832</v>
      </c>
      <c r="C437" s="21" t="s">
        <v>916</v>
      </c>
      <c r="D437" s="21">
        <v>5662956.1294013327</v>
      </c>
    </row>
    <row r="438" spans="1:4" x14ac:dyDescent="0.2">
      <c r="A438" s="19"/>
      <c r="B438" s="20" t="s">
        <v>833</v>
      </c>
      <c r="C438" s="21" t="s">
        <v>917</v>
      </c>
      <c r="D438" s="21">
        <v>16988868.388204001</v>
      </c>
    </row>
    <row r="439" spans="1:4" x14ac:dyDescent="0.2">
      <c r="A439" s="19"/>
      <c r="B439" s="20" t="s">
        <v>834</v>
      </c>
      <c r="C439" s="21" t="s">
        <v>918</v>
      </c>
      <c r="D439" s="21">
        <v>9438260.2156688888</v>
      </c>
    </row>
    <row r="440" spans="1:4" x14ac:dyDescent="0.2">
      <c r="A440" s="19"/>
      <c r="B440" s="20" t="s">
        <v>835</v>
      </c>
      <c r="C440" s="21" t="s">
        <v>919</v>
      </c>
      <c r="D440" s="21">
        <v>18876520.431337778</v>
      </c>
    </row>
    <row r="441" spans="1:4" x14ac:dyDescent="0.2">
      <c r="A441" s="19"/>
      <c r="B441" s="20" t="s">
        <v>836</v>
      </c>
      <c r="C441" s="21" t="s">
        <v>920</v>
      </c>
      <c r="D441" s="21">
        <v>37753040.8626756</v>
      </c>
    </row>
    <row r="442" spans="1:4" x14ac:dyDescent="0.2">
      <c r="A442" s="19"/>
      <c r="B442" s="20" t="s">
        <v>837</v>
      </c>
      <c r="C442" s="21" t="s">
        <v>921</v>
      </c>
      <c r="D442" s="21">
        <v>2819212995753.3398</v>
      </c>
    </row>
    <row r="443" spans="1:4" x14ac:dyDescent="0.2">
      <c r="A443" s="19"/>
      <c r="B443" s="20" t="s">
        <v>838</v>
      </c>
      <c r="C443" s="21" t="s">
        <v>922</v>
      </c>
      <c r="D443" s="21">
        <v>4564440088362.5498</v>
      </c>
    </row>
    <row r="444" spans="1:4" x14ac:dyDescent="0.2">
      <c r="A444" s="19"/>
      <c r="B444" s="20" t="s">
        <v>839</v>
      </c>
      <c r="C444" s="21" t="s">
        <v>923</v>
      </c>
      <c r="D444" s="21">
        <v>3087709471539.3735</v>
      </c>
    </row>
    <row r="445" spans="1:4" ht="28.5" x14ac:dyDescent="0.25">
      <c r="A445" s="22"/>
      <c r="B445" s="23" t="s">
        <v>840</v>
      </c>
      <c r="C445" s="24" t="s">
        <v>924</v>
      </c>
      <c r="D445" s="21">
        <v>131155267143.59999</v>
      </c>
    </row>
    <row r="446" spans="1:4" x14ac:dyDescent="0.2">
      <c r="A446" s="19"/>
      <c r="B446" s="20" t="s">
        <v>841</v>
      </c>
      <c r="C446" s="21" t="s">
        <v>925</v>
      </c>
      <c r="D446" s="21">
        <v>999223552.46999991</v>
      </c>
    </row>
    <row r="447" spans="1:4" x14ac:dyDescent="0.2">
      <c r="A447" s="19"/>
      <c r="B447" s="20" t="s">
        <v>842</v>
      </c>
      <c r="C447" s="21" t="s">
        <v>926</v>
      </c>
      <c r="D447" s="21">
        <v>1434526467.3199999</v>
      </c>
    </row>
    <row r="448" spans="1:4" x14ac:dyDescent="0.2">
      <c r="A448" s="19"/>
      <c r="B448" s="20" t="s">
        <v>843</v>
      </c>
      <c r="C448" s="21" t="s">
        <v>927</v>
      </c>
      <c r="D448" s="21">
        <v>353940000</v>
      </c>
    </row>
    <row r="449" spans="1:4" x14ac:dyDescent="0.2">
      <c r="A449" s="19"/>
      <c r="B449" s="20" t="s">
        <v>844</v>
      </c>
      <c r="C449" s="21" t="s">
        <v>928</v>
      </c>
      <c r="D449" s="21">
        <v>86996798.915622354</v>
      </c>
    </row>
    <row r="450" spans="1:4" x14ac:dyDescent="0.2">
      <c r="A450" s="19"/>
      <c r="B450" s="20" t="s">
        <v>845</v>
      </c>
      <c r="C450" s="21" t="s">
        <v>929</v>
      </c>
      <c r="D450" s="21">
        <v>109442674.60813162</v>
      </c>
    </row>
    <row r="451" spans="1:4" x14ac:dyDescent="0.2">
      <c r="A451" s="19"/>
      <c r="B451" s="20" t="s">
        <v>846</v>
      </c>
      <c r="C451" s="21" t="s">
        <v>930</v>
      </c>
      <c r="D451" s="21">
        <v>130539755.12038299</v>
      </c>
    </row>
    <row r="452" spans="1:4" x14ac:dyDescent="0.2">
      <c r="A452" s="19"/>
      <c r="B452" s="25" t="s">
        <v>847</v>
      </c>
      <c r="C452" s="26" t="s">
        <v>931</v>
      </c>
      <c r="D452" s="26">
        <v>159019589.01657507</v>
      </c>
    </row>
    <row r="453" spans="1:4" x14ac:dyDescent="0.2">
      <c r="A453" s="19"/>
      <c r="B453" s="25" t="s">
        <v>848</v>
      </c>
      <c r="C453" s="26" t="s">
        <v>932</v>
      </c>
      <c r="D453" s="26">
        <v>200429336.75359973</v>
      </c>
    </row>
    <row r="454" spans="1:4" x14ac:dyDescent="0.2">
      <c r="A454" s="27"/>
      <c r="B454" s="28" t="s">
        <v>849</v>
      </c>
      <c r="C454" s="21" t="s">
        <v>933</v>
      </c>
      <c r="D454" s="26">
        <v>268765634.62291068</v>
      </c>
    </row>
    <row r="455" spans="1:4" ht="14.25" customHeight="1" x14ac:dyDescent="0.25">
      <c r="A455" s="4"/>
      <c r="B455" s="29" t="s">
        <v>850</v>
      </c>
      <c r="C455" s="26" t="s">
        <v>934</v>
      </c>
      <c r="D455" s="30">
        <v>977265552.37551475</v>
      </c>
    </row>
    <row r="456" spans="1:4" ht="14.25" customHeight="1" x14ac:dyDescent="0.25">
      <c r="A456" s="4"/>
      <c r="B456" s="29" t="s">
        <v>851</v>
      </c>
      <c r="C456" s="26" t="s">
        <v>935</v>
      </c>
      <c r="D456" s="30">
        <v>103694379.89698578</v>
      </c>
    </row>
    <row r="457" spans="1:4" ht="14.25" customHeight="1" x14ac:dyDescent="0.25">
      <c r="A457" s="4"/>
      <c r="B457" s="29" t="s">
        <v>852</v>
      </c>
      <c r="C457" s="26" t="s">
        <v>936</v>
      </c>
      <c r="D457" s="30">
        <v>297253467.36937147</v>
      </c>
    </row>
    <row r="458" spans="1:4" ht="14.25" customHeight="1" x14ac:dyDescent="0.25">
      <c r="A458" s="4"/>
      <c r="B458" s="29" t="s">
        <v>853</v>
      </c>
      <c r="C458" s="26" t="s">
        <v>937</v>
      </c>
      <c r="D458" s="30">
        <v>16221608.587904349</v>
      </c>
    </row>
    <row r="459" spans="1:4" ht="14.25" customHeight="1" x14ac:dyDescent="0.25">
      <c r="A459" s="4"/>
      <c r="B459" s="29" t="s">
        <v>854</v>
      </c>
      <c r="C459" s="26" t="s">
        <v>938</v>
      </c>
      <c r="D459" s="30">
        <v>154920117.01647449</v>
      </c>
    </row>
    <row r="460" spans="1:4" ht="14.25" customHeight="1" x14ac:dyDescent="0.25">
      <c r="A460" s="4"/>
      <c r="B460" s="29" t="s">
        <v>855</v>
      </c>
      <c r="C460" s="26" t="s">
        <v>939</v>
      </c>
      <c r="D460" s="30">
        <v>1364141529.6920633</v>
      </c>
    </row>
    <row r="461" spans="1:4" ht="14.25" customHeight="1" x14ac:dyDescent="0.25">
      <c r="A461" s="4"/>
      <c r="B461" s="29" t="s">
        <v>856</v>
      </c>
      <c r="C461" s="26" t="s">
        <v>934</v>
      </c>
      <c r="D461" s="30">
        <v>10930440919.199923</v>
      </c>
    </row>
    <row r="462" spans="1:4" ht="14.25" customHeight="1" x14ac:dyDescent="0.25">
      <c r="A462" s="4"/>
      <c r="B462" s="29" t="s">
        <v>857</v>
      </c>
      <c r="C462" s="26" t="s">
        <v>935</v>
      </c>
      <c r="D462" s="30">
        <v>2196589797.8996587</v>
      </c>
    </row>
    <row r="463" spans="1:4" ht="14.25" customHeight="1" x14ac:dyDescent="0.25">
      <c r="A463" s="4"/>
      <c r="B463" s="29" t="s">
        <v>858</v>
      </c>
      <c r="C463" s="26" t="s">
        <v>936</v>
      </c>
      <c r="D463" s="30">
        <v>3324690025.1287684</v>
      </c>
    </row>
    <row r="464" spans="1:4" ht="14.25" customHeight="1" x14ac:dyDescent="0.25">
      <c r="A464" s="4"/>
      <c r="B464" s="29" t="s">
        <v>859</v>
      </c>
      <c r="C464" s="26" t="s">
        <v>937</v>
      </c>
      <c r="D464" s="30">
        <v>181432308.55233067</v>
      </c>
    </row>
    <row r="465" spans="1:4" ht="14.25" customHeight="1" x14ac:dyDescent="0.25">
      <c r="A465" s="4"/>
      <c r="B465" s="29" t="s">
        <v>860</v>
      </c>
      <c r="C465" s="26" t="s">
        <v>938</v>
      </c>
      <c r="D465" s="30">
        <v>1732730647.3273406</v>
      </c>
    </row>
    <row r="466" spans="1:4" ht="14.25" customHeight="1" x14ac:dyDescent="0.25">
      <c r="A466" s="4"/>
      <c r="B466" s="29" t="s">
        <v>861</v>
      </c>
      <c r="C466" s="26" t="s">
        <v>939</v>
      </c>
      <c r="D466" s="30">
        <v>2169178283.3876905</v>
      </c>
    </row>
    <row r="467" spans="1:4" ht="14.25" customHeight="1" x14ac:dyDescent="0.25">
      <c r="A467" s="4"/>
      <c r="B467" s="29" t="s">
        <v>862</v>
      </c>
      <c r="C467" s="26" t="s">
        <v>934</v>
      </c>
      <c r="D467" s="30">
        <v>20936447286.493656</v>
      </c>
    </row>
    <row r="468" spans="1:4" ht="14.25" customHeight="1" x14ac:dyDescent="0.25">
      <c r="A468" s="4"/>
      <c r="B468" s="29" t="s">
        <v>863</v>
      </c>
      <c r="C468" s="26" t="s">
        <v>935</v>
      </c>
      <c r="D468" s="30">
        <v>3835860323.2481461</v>
      </c>
    </row>
    <row r="469" spans="1:4" ht="14.25" customHeight="1" x14ac:dyDescent="0.25">
      <c r="A469" s="4"/>
      <c r="B469" s="29" t="s">
        <v>864</v>
      </c>
      <c r="C469" s="26" t="s">
        <v>936</v>
      </c>
      <c r="D469" s="30">
        <v>6368197991.3965511</v>
      </c>
    </row>
    <row r="470" spans="1:4" ht="14.25" customHeight="1" x14ac:dyDescent="0.25">
      <c r="A470" s="4"/>
      <c r="B470" s="29" t="s">
        <v>865</v>
      </c>
      <c r="C470" s="26" t="s">
        <v>937</v>
      </c>
      <c r="D470" s="30">
        <v>347519801.48094106</v>
      </c>
    </row>
    <row r="471" spans="1:4" ht="14.25" customHeight="1" x14ac:dyDescent="0.25">
      <c r="A471" s="4"/>
      <c r="B471" s="29" t="s">
        <v>866</v>
      </c>
      <c r="C471" s="26" t="s">
        <v>938</v>
      </c>
      <c r="D471" s="30">
        <v>2136802656.2476642</v>
      </c>
    </row>
    <row r="472" spans="1:4" ht="14.25" customHeight="1" x14ac:dyDescent="0.25">
      <c r="A472" s="4"/>
      <c r="B472" s="29" t="s">
        <v>867</v>
      </c>
      <c r="C472" s="26" t="s">
        <v>939</v>
      </c>
      <c r="D472" s="30">
        <v>2108859808.9544034</v>
      </c>
    </row>
    <row r="473" spans="1:4" ht="14.25" customHeight="1" x14ac:dyDescent="0.25">
      <c r="A473" s="4"/>
      <c r="B473" s="29" t="s">
        <v>868</v>
      </c>
      <c r="C473" s="26" t="s">
        <v>940</v>
      </c>
      <c r="D473" s="30">
        <v>8665609449.7945957</v>
      </c>
    </row>
    <row r="474" spans="1:4" ht="14.25" customHeight="1" x14ac:dyDescent="0.25">
      <c r="A474" s="4"/>
      <c r="B474" s="29" t="s">
        <v>869</v>
      </c>
      <c r="C474" s="26" t="s">
        <v>941</v>
      </c>
      <c r="D474" s="30">
        <v>922098239.61081064</v>
      </c>
    </row>
    <row r="475" spans="1:4" ht="14.25" customHeight="1" x14ac:dyDescent="0.25">
      <c r="A475" s="4"/>
      <c r="B475" s="29" t="s">
        <v>870</v>
      </c>
      <c r="C475" s="26" t="s">
        <v>942</v>
      </c>
      <c r="D475" s="30">
        <v>751565758.57297301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CBA6D-2775-4211-B208-DECBAEAD795A}">
  <dimension ref="A1:G126"/>
  <sheetViews>
    <sheetView workbookViewId="0">
      <selection activeCell="A107" sqref="A107"/>
    </sheetView>
  </sheetViews>
  <sheetFormatPr baseColWidth="10" defaultColWidth="9.140625" defaultRowHeight="14.25" x14ac:dyDescent="0.2"/>
  <cols>
    <col min="1" max="1" width="11.7109375" style="47" customWidth="1"/>
    <col min="2" max="2" width="58.140625" style="47" customWidth="1"/>
    <col min="3" max="3" width="26.7109375" style="47" customWidth="1"/>
    <col min="4" max="4" width="26.140625" style="48" customWidth="1"/>
    <col min="5" max="5" width="16.28515625" style="115" customWidth="1"/>
    <col min="6" max="6" width="9.140625" style="47"/>
    <col min="7" max="7" width="20.42578125" style="47" bestFit="1" customWidth="1"/>
    <col min="8" max="16384" width="9.140625" style="47"/>
  </cols>
  <sheetData>
    <row r="1" spans="1:7" ht="15" x14ac:dyDescent="0.25">
      <c r="A1" s="195" t="s">
        <v>1009</v>
      </c>
      <c r="B1" s="196"/>
      <c r="C1" s="196"/>
      <c r="D1" s="196"/>
      <c r="E1" s="196"/>
    </row>
    <row r="2" spans="1:7" x14ac:dyDescent="0.2">
      <c r="A2" s="36" t="s">
        <v>1</v>
      </c>
      <c r="B2" s="33" t="s">
        <v>944</v>
      </c>
      <c r="C2" s="197" t="s">
        <v>1010</v>
      </c>
      <c r="D2" s="43" t="s">
        <v>945</v>
      </c>
      <c r="E2" s="198" t="s">
        <v>946</v>
      </c>
    </row>
    <row r="3" spans="1:7" x14ac:dyDescent="0.2">
      <c r="A3" s="199" t="s">
        <v>58</v>
      </c>
      <c r="B3" s="200" t="s">
        <v>1011</v>
      </c>
      <c r="C3" s="201" t="s">
        <v>1012</v>
      </c>
      <c r="D3" s="202">
        <v>1396280305.3426831</v>
      </c>
      <c r="E3" s="4">
        <v>30</v>
      </c>
    </row>
    <row r="4" spans="1:7" x14ac:dyDescent="0.2">
      <c r="A4" s="199" t="s">
        <v>61</v>
      </c>
      <c r="B4" s="200" t="s">
        <v>1013</v>
      </c>
      <c r="C4" s="201" t="s">
        <v>1012</v>
      </c>
      <c r="D4" s="202">
        <v>1249530993.5923197</v>
      </c>
      <c r="E4" s="203">
        <v>30</v>
      </c>
    </row>
    <row r="5" spans="1:7" x14ac:dyDescent="0.2">
      <c r="A5" s="199" t="s">
        <v>64</v>
      </c>
      <c r="B5" s="200" t="s">
        <v>1011</v>
      </c>
      <c r="C5" s="201" t="s">
        <v>1014</v>
      </c>
      <c r="D5" s="202">
        <v>2525194171.1509724</v>
      </c>
      <c r="E5" s="203">
        <v>30</v>
      </c>
    </row>
    <row r="6" spans="1:7" x14ac:dyDescent="0.2">
      <c r="A6" s="199" t="s">
        <v>67</v>
      </c>
      <c r="B6" s="200" t="s">
        <v>1013</v>
      </c>
      <c r="C6" s="201" t="s">
        <v>1014</v>
      </c>
      <c r="D6" s="202">
        <v>1661866279.6060238</v>
      </c>
      <c r="E6" s="203">
        <v>30</v>
      </c>
    </row>
    <row r="7" spans="1:7" x14ac:dyDescent="0.2">
      <c r="A7" s="199" t="s">
        <v>70</v>
      </c>
      <c r="B7" s="200" t="s">
        <v>1011</v>
      </c>
      <c r="C7" s="201" t="s">
        <v>1015</v>
      </c>
      <c r="D7" s="202">
        <v>1574959015.5129464</v>
      </c>
      <c r="E7" s="203">
        <v>30</v>
      </c>
    </row>
    <row r="8" spans="1:7" x14ac:dyDescent="0.2">
      <c r="A8" s="199" t="s">
        <v>73</v>
      </c>
      <c r="B8" s="200" t="s">
        <v>1013</v>
      </c>
      <c r="C8" s="201" t="s">
        <v>1015</v>
      </c>
      <c r="D8" s="202">
        <v>1573823060.5572162</v>
      </c>
      <c r="E8" s="203">
        <v>30</v>
      </c>
    </row>
    <row r="9" spans="1:7" x14ac:dyDescent="0.2">
      <c r="A9" s="199" t="s">
        <v>76</v>
      </c>
      <c r="B9" s="200" t="s">
        <v>1011</v>
      </c>
      <c r="C9" s="201" t="s">
        <v>1016</v>
      </c>
      <c r="D9" s="202">
        <v>2727469737.3859081</v>
      </c>
      <c r="E9" s="203">
        <v>30</v>
      </c>
    </row>
    <row r="10" spans="1:7" x14ac:dyDescent="0.2">
      <c r="A10" s="199" t="s">
        <v>79</v>
      </c>
      <c r="B10" s="200" t="s">
        <v>1013</v>
      </c>
      <c r="C10" s="201" t="s">
        <v>1016</v>
      </c>
      <c r="D10" s="202">
        <v>2179069187.0261164</v>
      </c>
      <c r="E10" s="203">
        <v>30</v>
      </c>
    </row>
    <row r="11" spans="1:7" x14ac:dyDescent="0.2">
      <c r="A11" s="199" t="s">
        <v>82</v>
      </c>
      <c r="B11" s="200" t="s">
        <v>1011</v>
      </c>
      <c r="C11" s="201" t="s">
        <v>1017</v>
      </c>
      <c r="D11" s="202">
        <v>2171087298.3380585</v>
      </c>
      <c r="E11" s="203">
        <v>30</v>
      </c>
    </row>
    <row r="12" spans="1:7" x14ac:dyDescent="0.2">
      <c r="A12" s="199" t="s">
        <v>85</v>
      </c>
      <c r="B12" s="200" t="s">
        <v>1013</v>
      </c>
      <c r="C12" s="201" t="s">
        <v>1017</v>
      </c>
      <c r="D12" s="202">
        <v>1912749659.9181378</v>
      </c>
      <c r="E12" s="203">
        <v>30</v>
      </c>
    </row>
    <row r="13" spans="1:7" x14ac:dyDescent="0.2">
      <c r="A13" s="199" t="s">
        <v>88</v>
      </c>
      <c r="B13" s="200" t="s">
        <v>1011</v>
      </c>
      <c r="C13" s="201" t="s">
        <v>1018</v>
      </c>
      <c r="D13" s="202">
        <v>2713851691.8800254</v>
      </c>
      <c r="E13" s="203">
        <v>30</v>
      </c>
    </row>
    <row r="14" spans="1:7" x14ac:dyDescent="0.2">
      <c r="A14" s="199" t="s">
        <v>91</v>
      </c>
      <c r="B14" s="200" t="s">
        <v>1013</v>
      </c>
      <c r="C14" s="201" t="s">
        <v>1018</v>
      </c>
      <c r="D14" s="202">
        <v>2880413888.6185689</v>
      </c>
      <c r="E14" s="203">
        <v>30</v>
      </c>
      <c r="G14" s="48"/>
    </row>
    <row r="15" spans="1:7" x14ac:dyDescent="0.2">
      <c r="A15" s="199" t="s">
        <v>94</v>
      </c>
      <c r="B15" s="200" t="s">
        <v>1011</v>
      </c>
      <c r="C15" s="201" t="s">
        <v>1019</v>
      </c>
      <c r="D15" s="202">
        <v>2335360795.0016098</v>
      </c>
      <c r="E15" s="203">
        <v>30</v>
      </c>
    </row>
    <row r="16" spans="1:7" x14ac:dyDescent="0.2">
      <c r="A16" s="199" t="s">
        <v>97</v>
      </c>
      <c r="B16" s="200" t="s">
        <v>1013</v>
      </c>
      <c r="C16" s="201" t="s">
        <v>1019</v>
      </c>
      <c r="D16" s="202">
        <v>2291914191.3662944</v>
      </c>
      <c r="E16" s="203">
        <v>30</v>
      </c>
    </row>
    <row r="17" spans="1:5" x14ac:dyDescent="0.2">
      <c r="A17" s="199" t="s">
        <v>100</v>
      </c>
      <c r="B17" s="200" t="s">
        <v>1011</v>
      </c>
      <c r="C17" s="201" t="s">
        <v>1020</v>
      </c>
      <c r="D17" s="202">
        <v>6029947058.504487</v>
      </c>
      <c r="E17" s="203">
        <v>30</v>
      </c>
    </row>
    <row r="18" spans="1:5" x14ac:dyDescent="0.2">
      <c r="A18" s="199" t="s">
        <v>103</v>
      </c>
      <c r="B18" s="200" t="s">
        <v>1013</v>
      </c>
      <c r="C18" s="201" t="s">
        <v>1020</v>
      </c>
      <c r="D18" s="202">
        <v>6377723198.8796453</v>
      </c>
      <c r="E18" s="203">
        <v>30</v>
      </c>
    </row>
    <row r="19" spans="1:5" x14ac:dyDescent="0.2">
      <c r="A19" s="199" t="s">
        <v>106</v>
      </c>
      <c r="B19" s="200" t="s">
        <v>1011</v>
      </c>
      <c r="C19" s="201" t="s">
        <v>1021</v>
      </c>
      <c r="D19" s="202">
        <v>11277022025.303953</v>
      </c>
      <c r="E19" s="203">
        <v>30</v>
      </c>
    </row>
    <row r="20" spans="1:5" x14ac:dyDescent="0.2">
      <c r="A20" s="199" t="s">
        <v>109</v>
      </c>
      <c r="B20" s="200" t="s">
        <v>1013</v>
      </c>
      <c r="C20" s="201" t="s">
        <v>1021</v>
      </c>
      <c r="D20" s="202">
        <v>7648591970.5567665</v>
      </c>
      <c r="E20" s="203">
        <v>30</v>
      </c>
    </row>
    <row r="21" spans="1:5" x14ac:dyDescent="0.2">
      <c r="A21" s="199" t="s">
        <v>112</v>
      </c>
      <c r="B21" s="200" t="s">
        <v>1022</v>
      </c>
      <c r="C21" s="201" t="s">
        <v>1018</v>
      </c>
      <c r="D21" s="202">
        <v>1444881557.4295118</v>
      </c>
      <c r="E21" s="203">
        <v>30</v>
      </c>
    </row>
    <row r="22" spans="1:5" x14ac:dyDescent="0.2">
      <c r="A22" s="199" t="s">
        <v>115</v>
      </c>
      <c r="B22" s="200" t="s">
        <v>1023</v>
      </c>
      <c r="C22" s="201" t="s">
        <v>1014</v>
      </c>
      <c r="D22" s="202">
        <v>1023429361.4039608</v>
      </c>
      <c r="E22" s="203">
        <v>30</v>
      </c>
    </row>
    <row r="23" spans="1:5" x14ac:dyDescent="0.2">
      <c r="A23" s="199" t="s">
        <v>118</v>
      </c>
      <c r="B23" s="200" t="s">
        <v>1023</v>
      </c>
      <c r="C23" s="201" t="s">
        <v>1016</v>
      </c>
      <c r="D23" s="202">
        <v>864348113.67408729</v>
      </c>
      <c r="E23" s="203">
        <v>30</v>
      </c>
    </row>
    <row r="24" spans="1:5" x14ac:dyDescent="0.2">
      <c r="A24" s="199" t="s">
        <v>119</v>
      </c>
      <c r="B24" s="200" t="s">
        <v>1024</v>
      </c>
      <c r="C24" s="201" t="s">
        <v>1025</v>
      </c>
      <c r="D24" s="202">
        <v>1357815319.893388</v>
      </c>
      <c r="E24" s="203">
        <v>30</v>
      </c>
    </row>
    <row r="25" spans="1:5" x14ac:dyDescent="0.2">
      <c r="A25" s="199" t="s">
        <v>122</v>
      </c>
      <c r="B25" s="200" t="s">
        <v>1024</v>
      </c>
      <c r="C25" s="201" t="s">
        <v>1017</v>
      </c>
      <c r="D25" s="202">
        <v>1646145456.1232305</v>
      </c>
      <c r="E25" s="203">
        <v>30</v>
      </c>
    </row>
    <row r="26" spans="1:5" x14ac:dyDescent="0.2">
      <c r="A26" s="199" t="s">
        <v>123</v>
      </c>
      <c r="B26" s="200" t="s">
        <v>1024</v>
      </c>
      <c r="C26" s="201" t="s">
        <v>1026</v>
      </c>
      <c r="D26" s="202">
        <v>7453301984.9831266</v>
      </c>
      <c r="E26" s="203">
        <v>30</v>
      </c>
    </row>
    <row r="27" spans="1:5" x14ac:dyDescent="0.2">
      <c r="A27" s="199" t="s">
        <v>124</v>
      </c>
      <c r="B27" s="200" t="s">
        <v>1027</v>
      </c>
      <c r="C27" s="201" t="s">
        <v>1015</v>
      </c>
      <c r="D27" s="202">
        <v>743995006.70674968</v>
      </c>
      <c r="E27" s="203">
        <v>30</v>
      </c>
    </row>
    <row r="28" spans="1:5" x14ac:dyDescent="0.2">
      <c r="A28" s="199" t="s">
        <v>127</v>
      </c>
      <c r="B28" s="200" t="s">
        <v>1027</v>
      </c>
      <c r="C28" s="201" t="s">
        <v>1016</v>
      </c>
      <c r="D28" s="202">
        <v>2110487130.8756762</v>
      </c>
      <c r="E28" s="203">
        <v>30</v>
      </c>
    </row>
    <row r="29" spans="1:5" x14ac:dyDescent="0.2">
      <c r="A29" s="199" t="s">
        <v>128</v>
      </c>
      <c r="B29" s="200" t="s">
        <v>1027</v>
      </c>
      <c r="C29" s="201" t="s">
        <v>1017</v>
      </c>
      <c r="D29" s="202">
        <v>2138214954.5513508</v>
      </c>
      <c r="E29" s="203">
        <v>30</v>
      </c>
    </row>
    <row r="30" spans="1:5" x14ac:dyDescent="0.2">
      <c r="A30" s="199" t="s">
        <v>129</v>
      </c>
      <c r="B30" s="200" t="s">
        <v>1027</v>
      </c>
      <c r="C30" s="201" t="s">
        <v>1026</v>
      </c>
      <c r="D30" s="202">
        <v>1064958912.7783782</v>
      </c>
      <c r="E30" s="203">
        <v>30</v>
      </c>
    </row>
    <row r="31" spans="1:5" x14ac:dyDescent="0.2">
      <c r="A31" s="199" t="s">
        <v>130</v>
      </c>
      <c r="B31" s="200" t="s">
        <v>877</v>
      </c>
      <c r="C31" s="201" t="s">
        <v>1012</v>
      </c>
      <c r="D31" s="202">
        <v>311193143.17012525</v>
      </c>
      <c r="E31" s="203">
        <v>30</v>
      </c>
    </row>
    <row r="32" spans="1:5" x14ac:dyDescent="0.2">
      <c r="A32" s="199" t="s">
        <v>133</v>
      </c>
      <c r="B32" s="200" t="s">
        <v>877</v>
      </c>
      <c r="C32" s="201" t="s">
        <v>1028</v>
      </c>
      <c r="D32" s="202">
        <v>354365705.29070497</v>
      </c>
      <c r="E32" s="203">
        <v>30</v>
      </c>
    </row>
    <row r="33" spans="1:5" x14ac:dyDescent="0.2">
      <c r="A33" s="199" t="s">
        <v>134</v>
      </c>
      <c r="B33" s="200" t="s">
        <v>877</v>
      </c>
      <c r="C33" s="201" t="s">
        <v>1016</v>
      </c>
      <c r="D33" s="202">
        <v>371523658.03861499</v>
      </c>
      <c r="E33" s="203">
        <v>30</v>
      </c>
    </row>
    <row r="34" spans="1:5" x14ac:dyDescent="0.2">
      <c r="A34" s="199" t="s">
        <v>137</v>
      </c>
      <c r="B34" s="200" t="s">
        <v>877</v>
      </c>
      <c r="C34" s="201" t="s">
        <v>1018</v>
      </c>
      <c r="D34" s="202">
        <v>1062018857.6312419</v>
      </c>
      <c r="E34" s="203">
        <v>30</v>
      </c>
    </row>
    <row r="35" spans="1:5" x14ac:dyDescent="0.2">
      <c r="A35" s="199" t="s">
        <v>138</v>
      </c>
      <c r="B35" s="200" t="s">
        <v>877</v>
      </c>
      <c r="C35" s="201" t="s">
        <v>1026</v>
      </c>
      <c r="D35" s="202">
        <v>3013287252.3599114</v>
      </c>
      <c r="E35" s="203">
        <v>30</v>
      </c>
    </row>
    <row r="36" spans="1:5" x14ac:dyDescent="0.2">
      <c r="A36" s="199" t="s">
        <v>139</v>
      </c>
      <c r="B36" s="200" t="s">
        <v>1029</v>
      </c>
      <c r="C36" s="201" t="s">
        <v>1014</v>
      </c>
      <c r="D36" s="202">
        <v>349204403.3211453</v>
      </c>
      <c r="E36" s="203">
        <v>30</v>
      </c>
    </row>
    <row r="37" spans="1:5" x14ac:dyDescent="0.2">
      <c r="A37" s="199" t="s">
        <v>140</v>
      </c>
      <c r="B37" s="200" t="s">
        <v>1029</v>
      </c>
      <c r="C37" s="201" t="s">
        <v>1030</v>
      </c>
      <c r="D37" s="202">
        <v>328019263.8083567</v>
      </c>
      <c r="E37" s="203">
        <v>30</v>
      </c>
    </row>
    <row r="38" spans="1:5" x14ac:dyDescent="0.2">
      <c r="A38" s="199" t="s">
        <v>141</v>
      </c>
      <c r="B38" s="200" t="s">
        <v>1029</v>
      </c>
      <c r="C38" s="201" t="s">
        <v>1016</v>
      </c>
      <c r="D38" s="202">
        <v>532568515.6470347</v>
      </c>
      <c r="E38" s="203">
        <v>30</v>
      </c>
    </row>
    <row r="39" spans="1:5" x14ac:dyDescent="0.2">
      <c r="A39" s="199" t="s">
        <v>144</v>
      </c>
      <c r="B39" s="200" t="s">
        <v>1029</v>
      </c>
      <c r="C39" s="201" t="s">
        <v>1018</v>
      </c>
      <c r="D39" s="202">
        <v>960444345.70617843</v>
      </c>
      <c r="E39" s="203">
        <v>30</v>
      </c>
    </row>
    <row r="40" spans="1:5" x14ac:dyDescent="0.2">
      <c r="A40" s="199" t="s">
        <v>147</v>
      </c>
      <c r="B40" s="200" t="s">
        <v>1029</v>
      </c>
      <c r="C40" s="201" t="s">
        <v>1026</v>
      </c>
      <c r="D40" s="202">
        <v>4008207560.886487</v>
      </c>
      <c r="E40" s="203">
        <v>30</v>
      </c>
    </row>
    <row r="41" spans="1:5" x14ac:dyDescent="0.2">
      <c r="A41" s="199" t="s">
        <v>148</v>
      </c>
      <c r="B41" s="200" t="s">
        <v>1031</v>
      </c>
      <c r="C41" s="201" t="s">
        <v>1012</v>
      </c>
      <c r="D41" s="202">
        <v>605206643.7405405</v>
      </c>
      <c r="E41" s="203">
        <v>10</v>
      </c>
    </row>
    <row r="42" spans="1:5" x14ac:dyDescent="0.2">
      <c r="A42" s="199" t="s">
        <v>149</v>
      </c>
      <c r="B42" s="200" t="s">
        <v>1031</v>
      </c>
      <c r="C42" s="201" t="s">
        <v>1032</v>
      </c>
      <c r="D42" s="202">
        <v>942835569.18572879</v>
      </c>
      <c r="E42" s="203">
        <v>10</v>
      </c>
    </row>
    <row r="43" spans="1:5" x14ac:dyDescent="0.2">
      <c r="A43" s="199" t="s">
        <v>150</v>
      </c>
      <c r="B43" s="200" t="s">
        <v>1033</v>
      </c>
      <c r="C43" s="201" t="s">
        <v>1032</v>
      </c>
      <c r="D43" s="202">
        <v>536046414.67701089</v>
      </c>
      <c r="E43" s="203">
        <v>10</v>
      </c>
    </row>
    <row r="44" spans="1:5" x14ac:dyDescent="0.2">
      <c r="A44" s="199" t="s">
        <v>151</v>
      </c>
      <c r="B44" s="200" t="s">
        <v>1034</v>
      </c>
      <c r="C44" s="201" t="s">
        <v>1035</v>
      </c>
      <c r="D44" s="202">
        <v>5353349895.7643986</v>
      </c>
      <c r="E44" s="203">
        <v>30</v>
      </c>
    </row>
    <row r="45" spans="1:5" x14ac:dyDescent="0.2">
      <c r="A45" s="199" t="s">
        <v>152</v>
      </c>
      <c r="B45" s="200" t="s">
        <v>1036</v>
      </c>
      <c r="C45" s="201" t="s">
        <v>1037</v>
      </c>
      <c r="D45" s="202">
        <v>8847607281.5755081</v>
      </c>
      <c r="E45" s="203">
        <v>30</v>
      </c>
    </row>
    <row r="46" spans="1:5" ht="15" x14ac:dyDescent="0.25">
      <c r="A46" s="195" t="s">
        <v>1038</v>
      </c>
      <c r="B46" s="196"/>
      <c r="C46" s="196"/>
      <c r="D46" s="196"/>
      <c r="E46" s="196"/>
    </row>
    <row r="47" spans="1:5" x14ac:dyDescent="0.2">
      <c r="A47" s="199" t="s">
        <v>4</v>
      </c>
      <c r="B47" s="200" t="s">
        <v>1011</v>
      </c>
      <c r="C47" s="201" t="s">
        <v>1016</v>
      </c>
      <c r="D47" s="202">
        <v>7213741111.7352037</v>
      </c>
      <c r="E47" s="4">
        <v>30</v>
      </c>
    </row>
    <row r="48" spans="1:5" x14ac:dyDescent="0.2">
      <c r="A48" s="199" t="s">
        <v>7</v>
      </c>
      <c r="B48" s="200" t="s">
        <v>1013</v>
      </c>
      <c r="C48" s="201" t="s">
        <v>1016</v>
      </c>
      <c r="D48" s="202">
        <v>6844478335.497879</v>
      </c>
      <c r="E48" s="4">
        <v>30</v>
      </c>
    </row>
    <row r="49" spans="1:5" x14ac:dyDescent="0.2">
      <c r="A49" s="199" t="s">
        <v>10</v>
      </c>
      <c r="B49" s="200" t="s">
        <v>1011</v>
      </c>
      <c r="C49" s="201" t="s">
        <v>1018</v>
      </c>
      <c r="D49" s="202">
        <v>6539367976.7585878</v>
      </c>
      <c r="E49" s="4">
        <v>30</v>
      </c>
    </row>
    <row r="50" spans="1:5" x14ac:dyDescent="0.2">
      <c r="A50" s="199" t="s">
        <v>13</v>
      </c>
      <c r="B50" s="200" t="s">
        <v>1013</v>
      </c>
      <c r="C50" s="201" t="s">
        <v>1018</v>
      </c>
      <c r="D50" s="202">
        <v>6162282657.7280884</v>
      </c>
      <c r="E50" s="4">
        <v>30</v>
      </c>
    </row>
    <row r="51" spans="1:5" x14ac:dyDescent="0.2">
      <c r="A51" s="199" t="s">
        <v>16</v>
      </c>
      <c r="B51" s="200" t="s">
        <v>1022</v>
      </c>
      <c r="C51" s="201" t="s">
        <v>1018</v>
      </c>
      <c r="D51" s="202">
        <v>5352476402.4964409</v>
      </c>
      <c r="E51" s="4">
        <v>30</v>
      </c>
    </row>
    <row r="52" spans="1:5" x14ac:dyDescent="0.2">
      <c r="A52" s="199" t="s">
        <v>19</v>
      </c>
      <c r="B52" s="200" t="s">
        <v>1024</v>
      </c>
      <c r="C52" s="201" t="s">
        <v>1016</v>
      </c>
      <c r="D52" s="202">
        <v>4644372282.807229</v>
      </c>
      <c r="E52" s="4">
        <v>30</v>
      </c>
    </row>
    <row r="53" spans="1:5" x14ac:dyDescent="0.2">
      <c r="A53" s="199" t="s">
        <v>22</v>
      </c>
      <c r="B53" s="200" t="s">
        <v>877</v>
      </c>
      <c r="C53" s="201" t="s">
        <v>1016</v>
      </c>
      <c r="D53" s="202">
        <v>1377684124.4688473</v>
      </c>
      <c r="E53" s="4">
        <v>30</v>
      </c>
    </row>
    <row r="54" spans="1:5" x14ac:dyDescent="0.2">
      <c r="A54" s="199" t="s">
        <v>25</v>
      </c>
      <c r="B54" s="200" t="s">
        <v>877</v>
      </c>
      <c r="C54" s="201" t="s">
        <v>1018</v>
      </c>
      <c r="D54" s="202">
        <v>2777832478.9461341</v>
      </c>
      <c r="E54" s="4">
        <v>30</v>
      </c>
    </row>
    <row r="55" spans="1:5" x14ac:dyDescent="0.2">
      <c r="A55" s="199" t="s">
        <v>28</v>
      </c>
      <c r="B55" s="200" t="s">
        <v>1029</v>
      </c>
      <c r="C55" s="201" t="s">
        <v>1016</v>
      </c>
      <c r="D55" s="202">
        <v>2287941201.2471533</v>
      </c>
      <c r="E55" s="4">
        <v>30</v>
      </c>
    </row>
    <row r="56" spans="1:5" x14ac:dyDescent="0.2">
      <c r="A56" s="199" t="s">
        <v>31</v>
      </c>
      <c r="B56" s="200" t="s">
        <v>1029</v>
      </c>
      <c r="C56" s="201" t="s">
        <v>1018</v>
      </c>
      <c r="D56" s="202">
        <v>3374259066.0037694</v>
      </c>
      <c r="E56" s="4">
        <v>30</v>
      </c>
    </row>
    <row r="57" spans="1:5" x14ac:dyDescent="0.2">
      <c r="A57" s="199" t="s">
        <v>34</v>
      </c>
      <c r="B57" s="200" t="s">
        <v>1031</v>
      </c>
      <c r="C57" s="201" t="s">
        <v>1039</v>
      </c>
      <c r="D57" s="202">
        <v>675463898.67302287</v>
      </c>
      <c r="E57" s="4">
        <v>30</v>
      </c>
    </row>
    <row r="58" spans="1:5" x14ac:dyDescent="0.2">
      <c r="A58" s="199" t="s">
        <v>37</v>
      </c>
      <c r="B58" s="200" t="s">
        <v>1033</v>
      </c>
      <c r="C58" s="201" t="s">
        <v>1039</v>
      </c>
      <c r="D58" s="202">
        <v>859890904.6963985</v>
      </c>
      <c r="E58" s="4">
        <v>30</v>
      </c>
    </row>
    <row r="59" spans="1:5" x14ac:dyDescent="0.2">
      <c r="A59" s="199" t="s">
        <v>40</v>
      </c>
      <c r="B59" s="200" t="s">
        <v>1034</v>
      </c>
      <c r="C59" s="201" t="s">
        <v>1039</v>
      </c>
      <c r="D59" s="202">
        <v>4019587513.7708931</v>
      </c>
      <c r="E59" s="4">
        <v>30</v>
      </c>
    </row>
    <row r="60" spans="1:5" x14ac:dyDescent="0.2">
      <c r="A60" s="199" t="s">
        <v>43</v>
      </c>
      <c r="B60" s="200" t="s">
        <v>1036</v>
      </c>
      <c r="C60" s="201" t="s">
        <v>1039</v>
      </c>
      <c r="D60" s="202">
        <v>3043339261.3180118</v>
      </c>
      <c r="E60" s="4">
        <v>30</v>
      </c>
    </row>
    <row r="61" spans="1:5" x14ac:dyDescent="0.2">
      <c r="A61" s="204" t="s">
        <v>1040</v>
      </c>
      <c r="B61" s="204"/>
      <c r="C61" s="204"/>
      <c r="D61" s="204"/>
      <c r="E61" s="204"/>
    </row>
    <row r="62" spans="1:5" x14ac:dyDescent="0.2">
      <c r="A62" s="205" t="s">
        <v>218</v>
      </c>
      <c r="B62" s="206" t="s">
        <v>1041</v>
      </c>
      <c r="C62" s="207" t="s">
        <v>1042</v>
      </c>
      <c r="D62" s="202">
        <v>10354057799.212309</v>
      </c>
      <c r="E62" s="4">
        <v>30</v>
      </c>
    </row>
    <row r="63" spans="1:5" x14ac:dyDescent="0.2">
      <c r="A63" s="205" t="s">
        <v>221</v>
      </c>
      <c r="B63" s="206" t="s">
        <v>888</v>
      </c>
      <c r="C63" s="207" t="s">
        <v>1042</v>
      </c>
      <c r="D63" s="202">
        <v>10357308504.769194</v>
      </c>
      <c r="E63" s="4">
        <v>30</v>
      </c>
    </row>
    <row r="64" spans="1:5" x14ac:dyDescent="0.2">
      <c r="A64" s="208" t="s">
        <v>1043</v>
      </c>
      <c r="B64" s="208"/>
      <c r="C64" s="208"/>
      <c r="D64" s="208"/>
      <c r="E64" s="208"/>
    </row>
    <row r="65" spans="1:5" x14ac:dyDescent="0.2">
      <c r="A65" s="205" t="s">
        <v>232</v>
      </c>
      <c r="B65" s="206" t="s">
        <v>893</v>
      </c>
      <c r="C65" s="207" t="s">
        <v>1042</v>
      </c>
      <c r="D65" s="202">
        <v>2157879699.7540698</v>
      </c>
      <c r="E65" s="4">
        <v>30</v>
      </c>
    </row>
    <row r="66" spans="1:5" x14ac:dyDescent="0.2">
      <c r="A66" s="205" t="s">
        <v>233</v>
      </c>
      <c r="B66" s="206" t="s">
        <v>1044</v>
      </c>
      <c r="C66" s="207" t="s">
        <v>1042</v>
      </c>
      <c r="D66" s="202">
        <v>8305698534.0638561</v>
      </c>
      <c r="E66" s="4">
        <v>30</v>
      </c>
    </row>
    <row r="67" spans="1:5" x14ac:dyDescent="0.2">
      <c r="A67" s="205" t="s">
        <v>236</v>
      </c>
      <c r="B67" s="206" t="s">
        <v>894</v>
      </c>
      <c r="C67" s="207" t="s">
        <v>1042</v>
      </c>
      <c r="D67" s="202">
        <v>3412442544.0859504</v>
      </c>
      <c r="E67" s="4">
        <v>30</v>
      </c>
    </row>
    <row r="68" spans="1:5" x14ac:dyDescent="0.2">
      <c r="A68" s="205" t="s">
        <v>237</v>
      </c>
      <c r="B68" s="206" t="s">
        <v>895</v>
      </c>
      <c r="C68" s="207" t="s">
        <v>1042</v>
      </c>
      <c r="D68" s="202">
        <v>6435459464.5055389</v>
      </c>
      <c r="E68" s="4">
        <v>30</v>
      </c>
    </row>
    <row r="69" spans="1:5" x14ac:dyDescent="0.2">
      <c r="A69" s="205" t="s">
        <v>238</v>
      </c>
      <c r="B69" s="206" t="s">
        <v>896</v>
      </c>
      <c r="C69" s="207" t="s">
        <v>1042</v>
      </c>
      <c r="D69" s="202">
        <v>3519381245.7005167</v>
      </c>
      <c r="E69" s="4">
        <v>30</v>
      </c>
    </row>
    <row r="70" spans="1:5" x14ac:dyDescent="0.2">
      <c r="A70" s="205" t="s">
        <v>239</v>
      </c>
      <c r="B70" s="206" t="s">
        <v>1045</v>
      </c>
      <c r="C70" s="207" t="s">
        <v>1042</v>
      </c>
      <c r="D70" s="202">
        <v>6096279037.533432</v>
      </c>
      <c r="E70" s="4">
        <v>30</v>
      </c>
    </row>
    <row r="71" spans="1:5" x14ac:dyDescent="0.2">
      <c r="A71" s="205" t="s">
        <v>242</v>
      </c>
      <c r="B71" s="206" t="s">
        <v>897</v>
      </c>
      <c r="C71" s="207" t="s">
        <v>1042</v>
      </c>
      <c r="D71" s="202">
        <v>2152692169.9548755</v>
      </c>
      <c r="E71" s="4">
        <v>30</v>
      </c>
    </row>
    <row r="72" spans="1:5" x14ac:dyDescent="0.2">
      <c r="A72" s="205" t="s">
        <v>243</v>
      </c>
      <c r="B72" s="206" t="s">
        <v>898</v>
      </c>
      <c r="C72" s="207" t="s">
        <v>1042</v>
      </c>
      <c r="D72" s="202">
        <v>5475617121.3540697</v>
      </c>
      <c r="E72" s="4">
        <v>30</v>
      </c>
    </row>
    <row r="73" spans="1:5" x14ac:dyDescent="0.2">
      <c r="A73" s="205" t="s">
        <v>244</v>
      </c>
      <c r="B73" s="206" t="s">
        <v>899</v>
      </c>
      <c r="C73" s="207" t="s">
        <v>1042</v>
      </c>
      <c r="D73" s="202">
        <v>3671147161.047122</v>
      </c>
      <c r="E73" s="4">
        <v>30</v>
      </c>
    </row>
    <row r="74" spans="1:5" x14ac:dyDescent="0.2">
      <c r="A74" s="205" t="s">
        <v>245</v>
      </c>
      <c r="B74" s="206" t="s">
        <v>1046</v>
      </c>
      <c r="C74" s="207" t="s">
        <v>1042</v>
      </c>
      <c r="D74" s="202">
        <v>5883585005.0736609</v>
      </c>
      <c r="E74" s="4">
        <v>30</v>
      </c>
    </row>
    <row r="75" spans="1:5" x14ac:dyDescent="0.2">
      <c r="A75" s="205" t="s">
        <v>248</v>
      </c>
      <c r="B75" s="206" t="s">
        <v>900</v>
      </c>
      <c r="C75" s="207" t="s">
        <v>1042</v>
      </c>
      <c r="D75" s="202">
        <v>21725816790.738323</v>
      </c>
      <c r="E75" s="4">
        <v>30</v>
      </c>
    </row>
    <row r="76" spans="1:5" x14ac:dyDescent="0.2">
      <c r="A76" s="208" t="s">
        <v>1047</v>
      </c>
      <c r="B76" s="209"/>
      <c r="C76" s="209"/>
      <c r="D76" s="209"/>
      <c r="E76" s="209"/>
    </row>
    <row r="77" spans="1:5" x14ac:dyDescent="0.2">
      <c r="A77" s="205" t="s">
        <v>222</v>
      </c>
      <c r="B77" s="206" t="s">
        <v>889</v>
      </c>
      <c r="C77" s="207" t="s">
        <v>1042</v>
      </c>
      <c r="D77" s="202">
        <v>3469964724.5107169</v>
      </c>
      <c r="E77" s="4">
        <v>30</v>
      </c>
    </row>
    <row r="78" spans="1:5" x14ac:dyDescent="0.2">
      <c r="A78" s="205" t="s">
        <v>223</v>
      </c>
      <c r="B78" s="206" t="s">
        <v>1048</v>
      </c>
      <c r="C78" s="207" t="s">
        <v>1042</v>
      </c>
      <c r="D78" s="202">
        <v>7717380554.9881678</v>
      </c>
      <c r="E78" s="4">
        <v>30</v>
      </c>
    </row>
    <row r="79" spans="1:5" x14ac:dyDescent="0.2">
      <c r="A79" s="205" t="s">
        <v>226</v>
      </c>
      <c r="B79" s="206" t="s">
        <v>890</v>
      </c>
      <c r="C79" s="207" t="s">
        <v>1042</v>
      </c>
      <c r="D79" s="202">
        <v>729025664.11089098</v>
      </c>
      <c r="E79" s="4">
        <v>30</v>
      </c>
    </row>
    <row r="80" spans="1:5" x14ac:dyDescent="0.2">
      <c r="A80" s="205" t="s">
        <v>227</v>
      </c>
      <c r="B80" s="206" t="s">
        <v>891</v>
      </c>
      <c r="C80" s="207" t="s">
        <v>1042</v>
      </c>
      <c r="D80" s="202">
        <v>8921553861.770153</v>
      </c>
      <c r="E80" s="4">
        <v>30</v>
      </c>
    </row>
    <row r="81" spans="1:5" x14ac:dyDescent="0.2">
      <c r="A81" s="205" t="s">
        <v>228</v>
      </c>
      <c r="B81" s="206" t="s">
        <v>892</v>
      </c>
      <c r="C81" s="207" t="s">
        <v>1042</v>
      </c>
      <c r="D81" s="202">
        <v>9431785830.7948456</v>
      </c>
      <c r="E81" s="4">
        <v>30</v>
      </c>
    </row>
    <row r="82" spans="1:5" x14ac:dyDescent="0.2">
      <c r="A82" s="205" t="s">
        <v>229</v>
      </c>
      <c r="B82" s="206" t="s">
        <v>1049</v>
      </c>
      <c r="C82" s="207" t="s">
        <v>1042</v>
      </c>
      <c r="D82" s="202">
        <v>192538135605.89926</v>
      </c>
      <c r="E82" s="4">
        <v>30</v>
      </c>
    </row>
    <row r="83" spans="1:5" x14ac:dyDescent="0.2">
      <c r="A83" s="210" t="s">
        <v>1050</v>
      </c>
      <c r="B83" s="210"/>
      <c r="C83" s="210"/>
      <c r="D83" s="210"/>
      <c r="E83" s="210"/>
    </row>
    <row r="84" spans="1:5" x14ac:dyDescent="0.2">
      <c r="A84" s="205" t="s">
        <v>249</v>
      </c>
      <c r="B84" s="206" t="s">
        <v>901</v>
      </c>
      <c r="C84" s="207" t="s">
        <v>1042</v>
      </c>
      <c r="D84" s="202">
        <v>4645243064.2378378</v>
      </c>
      <c r="E84" s="4">
        <v>30</v>
      </c>
    </row>
    <row r="85" spans="1:5" x14ac:dyDescent="0.2">
      <c r="A85" s="211" t="s">
        <v>1051</v>
      </c>
      <c r="B85" s="211"/>
      <c r="C85" s="211"/>
      <c r="D85" s="211"/>
      <c r="E85" s="211"/>
    </row>
    <row r="86" spans="1:5" x14ac:dyDescent="0.2">
      <c r="A86" s="205" t="s">
        <v>868</v>
      </c>
      <c r="B86" s="212" t="s">
        <v>940</v>
      </c>
      <c r="C86" s="207" t="s">
        <v>1042</v>
      </c>
      <c r="D86" s="202">
        <v>8665609449.7945957</v>
      </c>
      <c r="E86" s="4">
        <v>10</v>
      </c>
    </row>
    <row r="87" spans="1:5" x14ac:dyDescent="0.2">
      <c r="A87" s="205" t="s">
        <v>869</v>
      </c>
      <c r="B87" s="212" t="s">
        <v>941</v>
      </c>
      <c r="C87" s="207" t="s">
        <v>1042</v>
      </c>
      <c r="D87" s="202">
        <v>922098239.61081064</v>
      </c>
      <c r="E87" s="4">
        <v>10</v>
      </c>
    </row>
    <row r="88" spans="1:5" x14ac:dyDescent="0.2">
      <c r="A88" s="205" t="s">
        <v>870</v>
      </c>
      <c r="B88" s="212" t="s">
        <v>942</v>
      </c>
      <c r="C88" s="207" t="s">
        <v>1042</v>
      </c>
      <c r="D88" s="202">
        <v>751565758.57297301</v>
      </c>
      <c r="E88" s="4">
        <v>10</v>
      </c>
    </row>
    <row r="89" spans="1:5" x14ac:dyDescent="0.2">
      <c r="A89" s="213" t="s">
        <v>1052</v>
      </c>
      <c r="B89" s="214"/>
      <c r="C89" s="214"/>
      <c r="D89" s="214"/>
      <c r="E89" s="214"/>
    </row>
    <row r="90" spans="1:5" x14ac:dyDescent="0.2">
      <c r="A90" s="215" t="s">
        <v>850</v>
      </c>
      <c r="B90" s="216" t="s">
        <v>934</v>
      </c>
      <c r="C90" s="207" t="s">
        <v>1042</v>
      </c>
      <c r="D90" s="202">
        <v>977265552.37551475</v>
      </c>
      <c r="E90" s="217">
        <v>10</v>
      </c>
    </row>
    <row r="91" spans="1:5" x14ac:dyDescent="0.2">
      <c r="A91" s="215" t="s">
        <v>851</v>
      </c>
      <c r="B91" s="216" t="s">
        <v>935</v>
      </c>
      <c r="C91" s="207" t="s">
        <v>1042</v>
      </c>
      <c r="D91" s="202">
        <v>103694379.89698578</v>
      </c>
      <c r="E91" s="217">
        <v>10</v>
      </c>
    </row>
    <row r="92" spans="1:5" x14ac:dyDescent="0.2">
      <c r="A92" s="215" t="s">
        <v>852</v>
      </c>
      <c r="B92" s="216" t="s">
        <v>936</v>
      </c>
      <c r="C92" s="207" t="s">
        <v>1042</v>
      </c>
      <c r="D92" s="202">
        <v>297253467.36937147</v>
      </c>
      <c r="E92" s="217">
        <v>10</v>
      </c>
    </row>
    <row r="93" spans="1:5" x14ac:dyDescent="0.2">
      <c r="A93" s="215" t="s">
        <v>853</v>
      </c>
      <c r="B93" s="216" t="s">
        <v>937</v>
      </c>
      <c r="C93" s="207" t="s">
        <v>1042</v>
      </c>
      <c r="D93" s="202">
        <v>16221608.587904349</v>
      </c>
      <c r="E93" s="217">
        <v>10</v>
      </c>
    </row>
    <row r="94" spans="1:5" x14ac:dyDescent="0.2">
      <c r="A94" s="215" t="s">
        <v>854</v>
      </c>
      <c r="B94" s="216" t="s">
        <v>938</v>
      </c>
      <c r="C94" s="207" t="s">
        <v>1042</v>
      </c>
      <c r="D94" s="202">
        <v>154920117.01647449</v>
      </c>
      <c r="E94" s="217">
        <v>10</v>
      </c>
    </row>
    <row r="95" spans="1:5" x14ac:dyDescent="0.2">
      <c r="A95" s="215" t="s">
        <v>855</v>
      </c>
      <c r="B95" s="216" t="s">
        <v>939</v>
      </c>
      <c r="C95" s="207" t="s">
        <v>1042</v>
      </c>
      <c r="D95" s="202">
        <v>1364141529.6920633</v>
      </c>
      <c r="E95" s="217">
        <v>30</v>
      </c>
    </row>
    <row r="96" spans="1:5" x14ac:dyDescent="0.2">
      <c r="A96" s="215" t="s">
        <v>542</v>
      </c>
      <c r="B96" s="216" t="s">
        <v>934</v>
      </c>
      <c r="C96" s="207" t="s">
        <v>1042</v>
      </c>
      <c r="D96" s="202">
        <v>426331201.08209187</v>
      </c>
      <c r="E96" s="217">
        <v>10</v>
      </c>
    </row>
    <row r="97" spans="1:5" x14ac:dyDescent="0.2">
      <c r="A97" s="215" t="s">
        <v>543</v>
      </c>
      <c r="B97" s="216" t="s">
        <v>935</v>
      </c>
      <c r="C97" s="207" t="s">
        <v>1042</v>
      </c>
      <c r="D97" s="202">
        <v>417026479.93066686</v>
      </c>
      <c r="E97" s="217">
        <v>10</v>
      </c>
    </row>
    <row r="98" spans="1:5" x14ac:dyDescent="0.2">
      <c r="A98" s="215" t="s">
        <v>544</v>
      </c>
      <c r="B98" s="216" t="s">
        <v>936</v>
      </c>
      <c r="C98" s="207" t="s">
        <v>1042</v>
      </c>
      <c r="D98" s="202">
        <v>308030126.82167429</v>
      </c>
      <c r="E98" s="217">
        <v>10</v>
      </c>
    </row>
    <row r="99" spans="1:5" x14ac:dyDescent="0.2">
      <c r="A99" s="215" t="s">
        <v>546</v>
      </c>
      <c r="B99" s="216" t="s">
        <v>937</v>
      </c>
      <c r="C99" s="207" t="s">
        <v>1042</v>
      </c>
      <c r="D99" s="202">
        <v>218096209.18843549</v>
      </c>
      <c r="E99" s="217">
        <v>10</v>
      </c>
    </row>
    <row r="100" spans="1:5" x14ac:dyDescent="0.2">
      <c r="A100" s="215" t="s">
        <v>548</v>
      </c>
      <c r="B100" s="216" t="s">
        <v>938</v>
      </c>
      <c r="C100" s="207" t="s">
        <v>1042</v>
      </c>
      <c r="D100" s="202">
        <v>586275411.64375842</v>
      </c>
      <c r="E100" s="217">
        <v>10</v>
      </c>
    </row>
    <row r="101" spans="1:5" x14ac:dyDescent="0.2">
      <c r="A101" s="215" t="s">
        <v>550</v>
      </c>
      <c r="B101" s="216" t="s">
        <v>939</v>
      </c>
      <c r="C101" s="207" t="s">
        <v>1042</v>
      </c>
      <c r="D101" s="202">
        <v>746348396.47448087</v>
      </c>
      <c r="E101" s="217">
        <v>30</v>
      </c>
    </row>
    <row r="102" spans="1:5" x14ac:dyDescent="0.2">
      <c r="A102" s="215" t="s">
        <v>856</v>
      </c>
      <c r="B102" s="216" t="s">
        <v>934</v>
      </c>
      <c r="C102" s="207" t="s">
        <v>1042</v>
      </c>
      <c r="D102" s="202">
        <v>10930440919.199923</v>
      </c>
      <c r="E102" s="217">
        <v>10</v>
      </c>
    </row>
    <row r="103" spans="1:5" x14ac:dyDescent="0.2">
      <c r="A103" s="215" t="s">
        <v>857</v>
      </c>
      <c r="B103" s="216" t="s">
        <v>935</v>
      </c>
      <c r="C103" s="207" t="s">
        <v>1042</v>
      </c>
      <c r="D103" s="202">
        <v>2196589797.8996587</v>
      </c>
      <c r="E103" s="217">
        <v>10</v>
      </c>
    </row>
    <row r="104" spans="1:5" x14ac:dyDescent="0.2">
      <c r="A104" s="215" t="s">
        <v>858</v>
      </c>
      <c r="B104" s="216" t="s">
        <v>936</v>
      </c>
      <c r="C104" s="207" t="s">
        <v>1042</v>
      </c>
      <c r="D104" s="202">
        <v>3324690025.1287684</v>
      </c>
      <c r="E104" s="217">
        <v>10</v>
      </c>
    </row>
    <row r="105" spans="1:5" x14ac:dyDescent="0.2">
      <c r="A105" s="215" t="s">
        <v>859</v>
      </c>
      <c r="B105" s="216" t="s">
        <v>937</v>
      </c>
      <c r="C105" s="207" t="s">
        <v>1042</v>
      </c>
      <c r="D105" s="202">
        <v>181432308.55233067</v>
      </c>
      <c r="E105" s="217">
        <v>10</v>
      </c>
    </row>
    <row r="106" spans="1:5" x14ac:dyDescent="0.2">
      <c r="A106" s="215" t="s">
        <v>860</v>
      </c>
      <c r="B106" s="216" t="s">
        <v>938</v>
      </c>
      <c r="C106" s="207" t="s">
        <v>1042</v>
      </c>
      <c r="D106" s="202">
        <v>1732730647.3273406</v>
      </c>
      <c r="E106" s="217">
        <v>10</v>
      </c>
    </row>
    <row r="107" spans="1:5" x14ac:dyDescent="0.2">
      <c r="A107" s="215" t="s">
        <v>861</v>
      </c>
      <c r="B107" s="216" t="s">
        <v>939</v>
      </c>
      <c r="C107" s="207" t="s">
        <v>1042</v>
      </c>
      <c r="D107" s="202">
        <v>2169178283.3876905</v>
      </c>
      <c r="E107" s="217">
        <v>30</v>
      </c>
    </row>
    <row r="108" spans="1:5" x14ac:dyDescent="0.2">
      <c r="A108" s="215" t="s">
        <v>862</v>
      </c>
      <c r="B108" s="216" t="s">
        <v>934</v>
      </c>
      <c r="C108" s="207" t="s">
        <v>1042</v>
      </c>
      <c r="D108" s="202">
        <v>20936447286.493656</v>
      </c>
      <c r="E108" s="217">
        <v>10</v>
      </c>
    </row>
    <row r="109" spans="1:5" x14ac:dyDescent="0.2">
      <c r="A109" s="215" t="s">
        <v>863</v>
      </c>
      <c r="B109" s="216" t="s">
        <v>935</v>
      </c>
      <c r="C109" s="207" t="s">
        <v>1042</v>
      </c>
      <c r="D109" s="202">
        <v>3835860323.2481461</v>
      </c>
      <c r="E109" s="217">
        <v>10</v>
      </c>
    </row>
    <row r="110" spans="1:5" x14ac:dyDescent="0.2">
      <c r="A110" s="215" t="s">
        <v>864</v>
      </c>
      <c r="B110" s="216" t="s">
        <v>936</v>
      </c>
      <c r="C110" s="207" t="s">
        <v>1042</v>
      </c>
      <c r="D110" s="202">
        <v>6368197991.3965511</v>
      </c>
      <c r="E110" s="217">
        <v>10</v>
      </c>
    </row>
    <row r="111" spans="1:5" x14ac:dyDescent="0.2">
      <c r="A111" s="215" t="s">
        <v>865</v>
      </c>
      <c r="B111" s="216" t="s">
        <v>937</v>
      </c>
      <c r="C111" s="207" t="s">
        <v>1042</v>
      </c>
      <c r="D111" s="202">
        <v>347519801.48094106</v>
      </c>
      <c r="E111" s="217">
        <v>10</v>
      </c>
    </row>
    <row r="112" spans="1:5" x14ac:dyDescent="0.2">
      <c r="A112" s="215" t="s">
        <v>866</v>
      </c>
      <c r="B112" s="216" t="s">
        <v>938</v>
      </c>
      <c r="C112" s="207" t="s">
        <v>1042</v>
      </c>
      <c r="D112" s="202">
        <v>2136802656.2476642</v>
      </c>
      <c r="E112" s="217">
        <v>10</v>
      </c>
    </row>
    <row r="113" spans="1:5" x14ac:dyDescent="0.2">
      <c r="A113" s="215" t="s">
        <v>867</v>
      </c>
      <c r="B113" s="216" t="s">
        <v>939</v>
      </c>
      <c r="C113" s="207" t="s">
        <v>1042</v>
      </c>
      <c r="D113" s="202">
        <v>2108859808.9544034</v>
      </c>
      <c r="E113" s="217">
        <v>30</v>
      </c>
    </row>
    <row r="114" spans="1:5" x14ac:dyDescent="0.2">
      <c r="A114" s="218" t="s">
        <v>1053</v>
      </c>
      <c r="B114" s="218"/>
      <c r="C114" s="218"/>
      <c r="D114" s="218"/>
      <c r="E114" s="219"/>
    </row>
    <row r="115" spans="1:5" x14ac:dyDescent="0.2">
      <c r="A115" s="220" t="s">
        <v>250</v>
      </c>
      <c r="B115" s="221" t="s">
        <v>902</v>
      </c>
      <c r="C115" s="222">
        <v>738152481.13692713</v>
      </c>
      <c r="D115" s="13">
        <v>40</v>
      </c>
      <c r="E115" s="47"/>
    </row>
    <row r="116" spans="1:5" x14ac:dyDescent="0.2">
      <c r="A116" s="223" t="s">
        <v>251</v>
      </c>
      <c r="B116" s="224" t="s">
        <v>903</v>
      </c>
      <c r="C116" s="202">
        <v>1948916482.2617226</v>
      </c>
      <c r="D116" s="4">
        <v>40</v>
      </c>
      <c r="E116" s="47"/>
    </row>
    <row r="117" spans="1:5" x14ac:dyDescent="0.2">
      <c r="A117" s="223" t="s">
        <v>252</v>
      </c>
      <c r="B117" s="224" t="s">
        <v>904</v>
      </c>
      <c r="C117" s="202">
        <v>1188601331.1825948</v>
      </c>
      <c r="D117" s="4">
        <v>40</v>
      </c>
      <c r="E117" s="47"/>
    </row>
    <row r="118" spans="1:5" x14ac:dyDescent="0.2">
      <c r="A118" s="223" t="s">
        <v>253</v>
      </c>
      <c r="B118" s="224" t="s">
        <v>902</v>
      </c>
      <c r="C118" s="202">
        <v>1275334450.4379635</v>
      </c>
      <c r="D118" s="4">
        <v>40</v>
      </c>
      <c r="E118" s="47"/>
    </row>
    <row r="119" spans="1:5" x14ac:dyDescent="0.2">
      <c r="A119" s="223" t="s">
        <v>254</v>
      </c>
      <c r="B119" s="224" t="s">
        <v>903</v>
      </c>
      <c r="C119" s="202">
        <v>1830972055.2704334</v>
      </c>
      <c r="D119" s="4">
        <v>40</v>
      </c>
      <c r="E119" s="47"/>
    </row>
    <row r="120" spans="1:5" x14ac:dyDescent="0.2">
      <c r="A120" s="223" t="s">
        <v>255</v>
      </c>
      <c r="B120" s="224" t="s">
        <v>904</v>
      </c>
      <c r="C120" s="202">
        <v>1188601331.1825948</v>
      </c>
      <c r="D120" s="4">
        <v>40</v>
      </c>
      <c r="E120" s="47"/>
    </row>
    <row r="121" spans="1:5" x14ac:dyDescent="0.2">
      <c r="A121" s="223" t="s">
        <v>256</v>
      </c>
      <c r="B121" s="224" t="s">
        <v>902</v>
      </c>
      <c r="C121" s="202">
        <v>651257184.2081939</v>
      </c>
      <c r="D121" s="4">
        <v>40</v>
      </c>
      <c r="E121" s="47"/>
    </row>
    <row r="122" spans="1:5" x14ac:dyDescent="0.2">
      <c r="A122" s="223" t="s">
        <v>257</v>
      </c>
      <c r="B122" s="224" t="s">
        <v>903</v>
      </c>
      <c r="C122" s="202">
        <v>947828667.10380268</v>
      </c>
      <c r="D122" s="4">
        <v>40</v>
      </c>
      <c r="E122" s="47"/>
    </row>
    <row r="123" spans="1:5" x14ac:dyDescent="0.2">
      <c r="A123" s="223" t="s">
        <v>258</v>
      </c>
      <c r="B123" s="224" t="s">
        <v>904</v>
      </c>
      <c r="C123" s="202">
        <v>2552027046.5689659</v>
      </c>
      <c r="D123" s="4">
        <v>40</v>
      </c>
      <c r="E123" s="47"/>
    </row>
    <row r="124" spans="1:5" x14ac:dyDescent="0.2">
      <c r="A124" s="225" t="s">
        <v>1054</v>
      </c>
      <c r="B124" s="226"/>
      <c r="C124" s="226"/>
      <c r="D124" s="227"/>
      <c r="E124" s="228"/>
    </row>
    <row r="125" spans="1:5" x14ac:dyDescent="0.2">
      <c r="A125" s="223" t="s">
        <v>259</v>
      </c>
      <c r="B125" s="224" t="s">
        <v>905</v>
      </c>
      <c r="C125" s="229">
        <v>2688436238.8623867</v>
      </c>
      <c r="D125" s="4">
        <v>40</v>
      </c>
      <c r="E125" s="47"/>
    </row>
    <row r="126" spans="1:5" x14ac:dyDescent="0.2">
      <c r="A126" s="223" t="s">
        <v>260</v>
      </c>
      <c r="B126" s="224" t="s">
        <v>905</v>
      </c>
      <c r="C126" s="229">
        <v>22560914679.079357</v>
      </c>
      <c r="D126" s="4">
        <v>40</v>
      </c>
      <c r="E126" s="47"/>
    </row>
  </sheetData>
  <mergeCells count="10">
    <mergeCell ref="A85:E85"/>
    <mergeCell ref="A89:E89"/>
    <mergeCell ref="A114:D114"/>
    <mergeCell ref="A124:D124"/>
    <mergeCell ref="A1:E1"/>
    <mergeCell ref="A46:E46"/>
    <mergeCell ref="A61:E61"/>
    <mergeCell ref="A64:E64"/>
    <mergeCell ref="A76:E76"/>
    <mergeCell ref="A83:E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41B2-49A4-4E29-9D09-8CD579BBDC26}">
  <dimension ref="A1:D40"/>
  <sheetViews>
    <sheetView workbookViewId="0">
      <selection activeCell="C22" sqref="C22"/>
    </sheetView>
  </sheetViews>
  <sheetFormatPr baseColWidth="10" defaultColWidth="9.140625" defaultRowHeight="12.75" x14ac:dyDescent="0.2"/>
  <cols>
    <col min="1" max="1" width="13" style="35" customWidth="1"/>
    <col min="2" max="2" width="69.85546875" style="35" bestFit="1" customWidth="1"/>
    <col min="3" max="3" width="33.42578125" style="35" customWidth="1"/>
    <col min="4" max="4" width="15.7109375" style="35" customWidth="1"/>
    <col min="5" max="16384" width="9.140625" style="35"/>
  </cols>
  <sheetData>
    <row r="1" spans="1:4" x14ac:dyDescent="0.2">
      <c r="A1" s="33"/>
      <c r="B1" s="33" t="s">
        <v>943</v>
      </c>
      <c r="C1" s="34"/>
      <c r="D1" s="34"/>
    </row>
    <row r="2" spans="1:4" x14ac:dyDescent="0.2">
      <c r="A2" s="36" t="s">
        <v>1</v>
      </c>
      <c r="B2" s="33" t="s">
        <v>944</v>
      </c>
      <c r="C2" s="36" t="s">
        <v>945</v>
      </c>
      <c r="D2" s="36" t="s">
        <v>946</v>
      </c>
    </row>
    <row r="3" spans="1:4" x14ac:dyDescent="0.2">
      <c r="A3" s="37" t="s">
        <v>822</v>
      </c>
      <c r="B3" s="38" t="s">
        <v>906</v>
      </c>
      <c r="C3" s="39">
        <v>34850000</v>
      </c>
      <c r="D3" s="37">
        <v>10</v>
      </c>
    </row>
    <row r="4" spans="1:4" x14ac:dyDescent="0.2">
      <c r="A4" s="37" t="s">
        <v>823</v>
      </c>
      <c r="B4" s="38" t="s">
        <v>907</v>
      </c>
      <c r="C4" s="39">
        <v>61500000</v>
      </c>
      <c r="D4" s="37">
        <v>10</v>
      </c>
    </row>
    <row r="5" spans="1:4" x14ac:dyDescent="0.2">
      <c r="A5" s="37" t="s">
        <v>824</v>
      </c>
      <c r="B5" s="38" t="s">
        <v>908</v>
      </c>
      <c r="C5" s="39">
        <v>151700000</v>
      </c>
      <c r="D5" s="37">
        <v>10</v>
      </c>
    </row>
    <row r="6" spans="1:4" x14ac:dyDescent="0.2">
      <c r="A6" s="34"/>
      <c r="B6" s="34"/>
      <c r="C6" s="34"/>
      <c r="D6" s="34"/>
    </row>
    <row r="7" spans="1:4" x14ac:dyDescent="0.2">
      <c r="A7" s="34"/>
      <c r="B7" s="33" t="s">
        <v>947</v>
      </c>
      <c r="C7" s="34"/>
      <c r="D7" s="34"/>
    </row>
    <row r="8" spans="1:4" x14ac:dyDescent="0.2">
      <c r="A8" s="36" t="s">
        <v>1</v>
      </c>
      <c r="B8" s="33" t="s">
        <v>2</v>
      </c>
      <c r="C8" s="36" t="s">
        <v>945</v>
      </c>
      <c r="D8" s="36" t="s">
        <v>946</v>
      </c>
    </row>
    <row r="9" spans="1:4" x14ac:dyDescent="0.2">
      <c r="A9" s="37" t="s">
        <v>825</v>
      </c>
      <c r="B9" s="38" t="s">
        <v>909</v>
      </c>
      <c r="C9" s="40">
        <v>13879669345.471901</v>
      </c>
      <c r="D9" s="37">
        <v>30</v>
      </c>
    </row>
    <row r="10" spans="1:4" x14ac:dyDescent="0.2">
      <c r="A10" s="37" t="s">
        <v>826</v>
      </c>
      <c r="B10" s="38" t="s">
        <v>910</v>
      </c>
      <c r="C10" s="39">
        <v>23132782242.453098</v>
      </c>
      <c r="D10" s="37">
        <v>30</v>
      </c>
    </row>
    <row r="11" spans="1:4" x14ac:dyDescent="0.2">
      <c r="A11" s="37" t="s">
        <v>827</v>
      </c>
      <c r="B11" s="38" t="s">
        <v>911</v>
      </c>
      <c r="C11" s="39">
        <v>46265564484.906219</v>
      </c>
      <c r="D11" s="37">
        <v>30</v>
      </c>
    </row>
    <row r="12" spans="1:4" x14ac:dyDescent="0.2">
      <c r="A12" s="37" t="s">
        <v>828</v>
      </c>
      <c r="B12" s="38" t="s">
        <v>912</v>
      </c>
      <c r="C12" s="39">
        <v>92531128969.812439</v>
      </c>
      <c r="D12" s="37">
        <v>30</v>
      </c>
    </row>
    <row r="13" spans="1:4" x14ac:dyDescent="0.2">
      <c r="A13" s="37" t="s">
        <v>829</v>
      </c>
      <c r="B13" s="38" t="s">
        <v>913</v>
      </c>
      <c r="C13" s="39">
        <v>21767317917.929401</v>
      </c>
      <c r="D13" s="37">
        <v>30</v>
      </c>
    </row>
    <row r="14" spans="1:4" x14ac:dyDescent="0.2">
      <c r="A14" s="37" t="s">
        <v>830</v>
      </c>
      <c r="B14" s="38" t="s">
        <v>914</v>
      </c>
      <c r="C14" s="39">
        <v>49471177086.2033</v>
      </c>
      <c r="D14" s="37">
        <v>30</v>
      </c>
    </row>
    <row r="15" spans="1:4" x14ac:dyDescent="0.2">
      <c r="A15" s="37" t="s">
        <v>831</v>
      </c>
      <c r="B15" s="38" t="s">
        <v>915</v>
      </c>
      <c r="C15" s="39">
        <v>98942354172.406494</v>
      </c>
      <c r="D15" s="37">
        <v>30</v>
      </c>
    </row>
    <row r="16" spans="1:4" x14ac:dyDescent="0.2">
      <c r="A16" s="37" t="s">
        <v>832</v>
      </c>
      <c r="B16" s="38" t="s">
        <v>916</v>
      </c>
      <c r="C16" s="39">
        <v>5662956.1294013327</v>
      </c>
      <c r="D16" s="37">
        <v>30</v>
      </c>
    </row>
    <row r="17" spans="1:4" x14ac:dyDescent="0.2">
      <c r="A17" s="37" t="s">
        <v>833</v>
      </c>
      <c r="B17" s="38" t="s">
        <v>917</v>
      </c>
      <c r="C17" s="39">
        <v>16988868.388204001</v>
      </c>
      <c r="D17" s="37">
        <v>30</v>
      </c>
    </row>
    <row r="18" spans="1:4" x14ac:dyDescent="0.2">
      <c r="A18" s="37" t="s">
        <v>834</v>
      </c>
      <c r="B18" s="38" t="s">
        <v>918</v>
      </c>
      <c r="C18" s="39">
        <v>9438260.2156688888</v>
      </c>
      <c r="D18" s="37">
        <v>30</v>
      </c>
    </row>
    <row r="19" spans="1:4" x14ac:dyDescent="0.2">
      <c r="A19" s="37" t="s">
        <v>835</v>
      </c>
      <c r="B19" s="38" t="s">
        <v>919</v>
      </c>
      <c r="C19" s="39">
        <v>18876520.431337778</v>
      </c>
      <c r="D19" s="37">
        <v>30</v>
      </c>
    </row>
    <row r="20" spans="1:4" x14ac:dyDescent="0.2">
      <c r="A20" s="37" t="s">
        <v>836</v>
      </c>
      <c r="B20" s="38" t="s">
        <v>920</v>
      </c>
      <c r="C20" s="39">
        <v>37753040.8626756</v>
      </c>
      <c r="D20" s="37">
        <v>30</v>
      </c>
    </row>
    <row r="21" spans="1:4" x14ac:dyDescent="0.2">
      <c r="A21" s="37" t="s">
        <v>837</v>
      </c>
      <c r="B21" s="38" t="s">
        <v>921</v>
      </c>
      <c r="C21" s="39">
        <v>2819212995753.3398</v>
      </c>
      <c r="D21" s="37">
        <v>30</v>
      </c>
    </row>
    <row r="22" spans="1:4" x14ac:dyDescent="0.2">
      <c r="A22" s="37" t="s">
        <v>838</v>
      </c>
      <c r="B22" s="38" t="s">
        <v>922</v>
      </c>
      <c r="C22" s="39">
        <v>4564440088362.5498</v>
      </c>
      <c r="D22" s="37">
        <v>30</v>
      </c>
    </row>
    <row r="23" spans="1:4" x14ac:dyDescent="0.2">
      <c r="A23" s="37" t="s">
        <v>839</v>
      </c>
      <c r="B23" s="38" t="s">
        <v>923</v>
      </c>
      <c r="C23" s="39">
        <v>3087709471539.3735</v>
      </c>
      <c r="D23" s="37">
        <v>30</v>
      </c>
    </row>
    <row r="24" spans="1:4" ht="38.25" x14ac:dyDescent="0.2">
      <c r="A24" s="41" t="s">
        <v>840</v>
      </c>
      <c r="B24" s="42" t="s">
        <v>924</v>
      </c>
      <c r="C24" s="39">
        <v>131155267143.59999</v>
      </c>
      <c r="D24" s="37">
        <v>15</v>
      </c>
    </row>
    <row r="25" spans="1:4" x14ac:dyDescent="0.2">
      <c r="A25" s="34"/>
      <c r="B25" s="34"/>
      <c r="C25" s="34"/>
      <c r="D25" s="34"/>
    </row>
    <row r="26" spans="1:4" x14ac:dyDescent="0.2">
      <c r="A26" s="34"/>
      <c r="B26" s="34"/>
      <c r="C26" s="34"/>
      <c r="D26" s="34"/>
    </row>
    <row r="27" spans="1:4" x14ac:dyDescent="0.2">
      <c r="A27" s="34"/>
      <c r="B27" s="33" t="s">
        <v>948</v>
      </c>
      <c r="C27" s="34"/>
      <c r="D27" s="34"/>
    </row>
    <row r="28" spans="1:4" x14ac:dyDescent="0.2">
      <c r="A28" s="36" t="s">
        <v>1</v>
      </c>
      <c r="B28" s="33" t="s">
        <v>2</v>
      </c>
      <c r="C28" s="43" t="s">
        <v>945</v>
      </c>
      <c r="D28" s="36" t="s">
        <v>946</v>
      </c>
    </row>
    <row r="29" spans="1:4" x14ac:dyDescent="0.2">
      <c r="A29" s="37" t="s">
        <v>841</v>
      </c>
      <c r="B29" s="38" t="s">
        <v>925</v>
      </c>
      <c r="C29" s="39">
        <v>999223552.46999991</v>
      </c>
      <c r="D29" s="37">
        <v>40</v>
      </c>
    </row>
    <row r="30" spans="1:4" x14ac:dyDescent="0.2">
      <c r="A30" s="37" t="s">
        <v>842</v>
      </c>
      <c r="B30" s="38" t="s">
        <v>926</v>
      </c>
      <c r="C30" s="39">
        <v>1434526467.3199999</v>
      </c>
      <c r="D30" s="37">
        <v>40</v>
      </c>
    </row>
    <row r="31" spans="1:4" x14ac:dyDescent="0.2">
      <c r="A31" s="37" t="s">
        <v>843</v>
      </c>
      <c r="B31" s="38" t="s">
        <v>927</v>
      </c>
      <c r="C31" s="39">
        <v>353940000</v>
      </c>
      <c r="D31" s="37">
        <v>40</v>
      </c>
    </row>
    <row r="32" spans="1:4" x14ac:dyDescent="0.2">
      <c r="A32" s="34"/>
      <c r="B32" s="34"/>
      <c r="C32" s="34"/>
      <c r="D32" s="34"/>
    </row>
    <row r="33" spans="1:4" x14ac:dyDescent="0.2">
      <c r="A33" s="34"/>
      <c r="B33" s="44" t="s">
        <v>948</v>
      </c>
      <c r="C33" s="34"/>
      <c r="D33" s="34"/>
    </row>
    <row r="34" spans="1:4" x14ac:dyDescent="0.2">
      <c r="A34" s="36" t="s">
        <v>1</v>
      </c>
      <c r="B34" s="33" t="s">
        <v>2</v>
      </c>
      <c r="C34" s="36" t="s">
        <v>945</v>
      </c>
      <c r="D34" s="36" t="s">
        <v>946</v>
      </c>
    </row>
    <row r="35" spans="1:4" x14ac:dyDescent="0.2">
      <c r="A35" s="37" t="s">
        <v>844</v>
      </c>
      <c r="B35" s="45" t="s">
        <v>928</v>
      </c>
      <c r="C35" s="46">
        <v>86996798.915622354</v>
      </c>
      <c r="D35" s="37">
        <v>40</v>
      </c>
    </row>
    <row r="36" spans="1:4" x14ac:dyDescent="0.2">
      <c r="A36" s="37" t="s">
        <v>845</v>
      </c>
      <c r="B36" s="45" t="s">
        <v>929</v>
      </c>
      <c r="C36" s="46">
        <v>109442674.60813162</v>
      </c>
      <c r="D36" s="37">
        <v>40</v>
      </c>
    </row>
    <row r="37" spans="1:4" x14ac:dyDescent="0.2">
      <c r="A37" s="37" t="s">
        <v>846</v>
      </c>
      <c r="B37" s="45" t="s">
        <v>930</v>
      </c>
      <c r="C37" s="46">
        <v>130539755.12038299</v>
      </c>
      <c r="D37" s="37">
        <v>40</v>
      </c>
    </row>
    <row r="38" spans="1:4" x14ac:dyDescent="0.2">
      <c r="A38" s="37" t="s">
        <v>847</v>
      </c>
      <c r="B38" s="45" t="s">
        <v>931</v>
      </c>
      <c r="C38" s="46">
        <v>159019589.01657507</v>
      </c>
      <c r="D38" s="37">
        <v>40</v>
      </c>
    </row>
    <row r="39" spans="1:4" x14ac:dyDescent="0.2">
      <c r="A39" s="37" t="s">
        <v>848</v>
      </c>
      <c r="B39" s="45" t="s">
        <v>932</v>
      </c>
      <c r="C39" s="46">
        <v>200429336.75359973</v>
      </c>
      <c r="D39" s="37">
        <v>40</v>
      </c>
    </row>
    <row r="40" spans="1:4" x14ac:dyDescent="0.2">
      <c r="A40" s="37" t="s">
        <v>849</v>
      </c>
      <c r="B40" s="45" t="s">
        <v>933</v>
      </c>
      <c r="C40" s="46">
        <v>268765634.62291068</v>
      </c>
      <c r="D40" s="37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76C2-A442-42CA-A1CC-46BC13243650}">
  <dimension ref="A2:V126"/>
  <sheetViews>
    <sheetView topLeftCell="E67" zoomScale="70" zoomScaleNormal="70" workbookViewId="0">
      <selection activeCell="E85" sqref="E85"/>
    </sheetView>
  </sheetViews>
  <sheetFormatPr baseColWidth="10" defaultColWidth="9.140625" defaultRowHeight="14.25" x14ac:dyDescent="0.2"/>
  <cols>
    <col min="1" max="1" width="104" style="47" bestFit="1" customWidth="1"/>
    <col min="2" max="2" width="22.140625" style="47" customWidth="1"/>
    <col min="3" max="3" width="29.28515625" style="47" customWidth="1"/>
    <col min="4" max="4" width="28.5703125" style="47" customWidth="1"/>
    <col min="5" max="5" width="24.5703125" style="47" customWidth="1"/>
    <col min="6" max="6" width="21.7109375" style="47" bestFit="1" customWidth="1"/>
    <col min="7" max="7" width="36.28515625" style="47" customWidth="1"/>
    <col min="8" max="8" width="40.85546875" style="47" customWidth="1"/>
    <col min="9" max="9" width="39.85546875" style="47" customWidth="1"/>
    <col min="10" max="10" width="23.42578125" style="47" customWidth="1"/>
    <col min="11" max="11" width="21.7109375" style="47" bestFit="1" customWidth="1"/>
    <col min="12" max="12" width="19.7109375" style="47" customWidth="1"/>
    <col min="13" max="13" width="22.85546875" style="47" bestFit="1" customWidth="1"/>
    <col min="14" max="14" width="23.42578125" style="47" bestFit="1" customWidth="1"/>
    <col min="15" max="15" width="19.140625" style="47" bestFit="1" customWidth="1"/>
    <col min="16" max="16" width="11.85546875" style="47" bestFit="1" customWidth="1"/>
    <col min="17" max="17" width="24.140625" style="47" customWidth="1"/>
    <col min="18" max="18" width="21.85546875" style="47" customWidth="1"/>
    <col min="19" max="19" width="9.140625" style="47"/>
    <col min="20" max="20" width="10.7109375" style="47" customWidth="1"/>
    <col min="21" max="21" width="22.28515625" style="47" bestFit="1" customWidth="1"/>
    <col min="22" max="23" width="19.140625" style="47" bestFit="1" customWidth="1"/>
    <col min="24" max="24" width="9.140625" style="47"/>
    <col min="25" max="25" width="16.7109375" style="47" customWidth="1"/>
    <col min="26" max="16384" width="9.140625" style="47"/>
  </cols>
  <sheetData>
    <row r="2" spans="1:12" hidden="1" x14ac:dyDescent="0.2">
      <c r="C2" s="48">
        <v>3822.05</v>
      </c>
      <c r="D2" s="47" t="s">
        <v>949</v>
      </c>
    </row>
    <row r="3" spans="1:12" hidden="1" x14ac:dyDescent="0.2">
      <c r="C3" s="49">
        <v>4418</v>
      </c>
      <c r="D3" s="50" t="s">
        <v>949</v>
      </c>
    </row>
    <row r="4" spans="1:12" x14ac:dyDescent="0.2">
      <c r="A4" s="51" t="s">
        <v>950</v>
      </c>
      <c r="B4" s="48"/>
      <c r="C4" s="48"/>
      <c r="D4" s="52"/>
    </row>
    <row r="5" spans="1:12" x14ac:dyDescent="0.2">
      <c r="A5" s="51"/>
      <c r="B5" s="48"/>
      <c r="C5" s="48"/>
      <c r="D5" s="52"/>
    </row>
    <row r="6" spans="1:12" x14ac:dyDescent="0.2">
      <c r="A6" s="51"/>
      <c r="B6" s="48"/>
      <c r="C6" s="48"/>
      <c r="D6" s="52"/>
    </row>
    <row r="7" spans="1:12" x14ac:dyDescent="0.2">
      <c r="A7" s="51"/>
      <c r="B7" s="48"/>
      <c r="C7" s="48"/>
      <c r="D7" s="52"/>
    </row>
    <row r="8" spans="1:12" x14ac:dyDescent="0.2">
      <c r="A8" s="51"/>
      <c r="B8" s="53"/>
      <c r="D8" s="54"/>
    </row>
    <row r="9" spans="1:12" ht="33" customHeight="1" x14ac:dyDescent="0.2">
      <c r="A9" s="51"/>
      <c r="B9" s="54"/>
    </row>
    <row r="10" spans="1:12" x14ac:dyDescent="0.2">
      <c r="A10" s="55" t="s">
        <v>951</v>
      </c>
      <c r="B10" s="54"/>
    </row>
    <row r="11" spans="1:12" ht="25.5" x14ac:dyDescent="0.2">
      <c r="A11" s="56" t="s">
        <v>952</v>
      </c>
      <c r="B11" s="57" t="s">
        <v>953</v>
      </c>
      <c r="C11" s="58" t="s">
        <v>954</v>
      </c>
      <c r="D11" s="59" t="s">
        <v>955</v>
      </c>
      <c r="E11" s="59" t="s">
        <v>956</v>
      </c>
      <c r="F11" s="60" t="s">
        <v>957</v>
      </c>
      <c r="G11" s="58" t="s">
        <v>958</v>
      </c>
      <c r="H11" s="58" t="s">
        <v>959</v>
      </c>
      <c r="I11" s="60" t="s">
        <v>960</v>
      </c>
      <c r="J11" s="61" t="s">
        <v>946</v>
      </c>
      <c r="K11" s="61" t="s">
        <v>961</v>
      </c>
    </row>
    <row r="12" spans="1:12" x14ac:dyDescent="0.2">
      <c r="A12" s="62" t="s">
        <v>962</v>
      </c>
      <c r="B12" s="63">
        <v>0.5</v>
      </c>
      <c r="C12" s="64" t="s">
        <v>963</v>
      </c>
      <c r="D12" s="65">
        <v>17425000</v>
      </c>
      <c r="E12" s="66"/>
      <c r="F12" s="67">
        <f>+SUM(D12:E12)</f>
        <v>17425000</v>
      </c>
      <c r="G12" s="68">
        <v>45291</v>
      </c>
      <c r="H12" s="69" t="s">
        <v>964</v>
      </c>
      <c r="I12" s="70" t="s">
        <v>965</v>
      </c>
      <c r="J12" s="71">
        <v>10</v>
      </c>
      <c r="K12" s="72" t="s">
        <v>966</v>
      </c>
      <c r="L12" s="53"/>
    </row>
    <row r="13" spans="1:12" x14ac:dyDescent="0.2">
      <c r="A13" s="73" t="s">
        <v>967</v>
      </c>
      <c r="B13" s="63">
        <v>0.5</v>
      </c>
      <c r="C13" s="64" t="s">
        <v>963</v>
      </c>
      <c r="D13" s="65">
        <v>17425000</v>
      </c>
      <c r="E13" s="66"/>
      <c r="F13" s="67">
        <f>+SUM(D13:E13)</f>
        <v>17425000</v>
      </c>
      <c r="G13" s="68">
        <v>45291</v>
      </c>
      <c r="H13" s="69" t="s">
        <v>964</v>
      </c>
      <c r="I13" s="70"/>
      <c r="K13" s="72"/>
      <c r="L13" s="53"/>
    </row>
    <row r="14" spans="1:12" x14ac:dyDescent="0.2">
      <c r="A14" s="74"/>
      <c r="B14" s="75"/>
      <c r="C14" s="54"/>
      <c r="D14" s="76"/>
      <c r="E14" s="77"/>
      <c r="F14" s="78">
        <f>+SUM(F12:F13)</f>
        <v>34850000</v>
      </c>
      <c r="G14" s="79"/>
      <c r="H14" s="79"/>
      <c r="I14" s="70"/>
      <c r="K14" s="72"/>
      <c r="L14" s="53"/>
    </row>
    <row r="15" spans="1:12" x14ac:dyDescent="0.2">
      <c r="A15" s="80" t="s">
        <v>968</v>
      </c>
      <c r="B15" s="81"/>
      <c r="C15" s="82"/>
      <c r="D15" s="83"/>
      <c r="E15" s="84"/>
      <c r="F15" s="85"/>
      <c r="G15" s="86"/>
      <c r="H15" s="86"/>
      <c r="I15" s="70"/>
      <c r="K15" s="72"/>
      <c r="L15" s="87"/>
    </row>
    <row r="16" spans="1:12" x14ac:dyDescent="0.2">
      <c r="A16" s="88" t="s">
        <v>969</v>
      </c>
      <c r="B16" s="89">
        <v>0.5</v>
      </c>
      <c r="C16" s="90" t="s">
        <v>963</v>
      </c>
      <c r="D16" s="91">
        <v>30750000</v>
      </c>
      <c r="E16" s="92"/>
      <c r="F16" s="93">
        <f>+SUM(D16:E16)</f>
        <v>30750000</v>
      </c>
      <c r="G16" s="94">
        <v>45291</v>
      </c>
      <c r="H16" s="95" t="s">
        <v>964</v>
      </c>
      <c r="I16" s="70"/>
      <c r="K16" s="72"/>
    </row>
    <row r="17" spans="1:22" x14ac:dyDescent="0.2">
      <c r="A17" s="96" t="s">
        <v>967</v>
      </c>
      <c r="B17" s="97">
        <v>0.5</v>
      </c>
      <c r="C17" s="98" t="s">
        <v>963</v>
      </c>
      <c r="D17" s="99">
        <v>30750000</v>
      </c>
      <c r="E17" s="100"/>
      <c r="F17" s="101">
        <f>+SUM(D17:E17)</f>
        <v>30750000</v>
      </c>
      <c r="G17" s="102">
        <v>45291</v>
      </c>
      <c r="H17" s="103" t="s">
        <v>964</v>
      </c>
      <c r="I17" s="70"/>
      <c r="K17" s="72"/>
    </row>
    <row r="18" spans="1:22" ht="15" thickBot="1" x14ac:dyDescent="0.25">
      <c r="D18" s="54"/>
      <c r="F18" s="104">
        <f>SUM(F16:F17)</f>
        <v>61500000</v>
      </c>
      <c r="J18" s="105"/>
      <c r="K18" s="105"/>
      <c r="L18" s="105"/>
      <c r="M18" s="105"/>
      <c r="U18" s="106" t="e">
        <f>SUM(#REF!)</f>
        <v>#REF!</v>
      </c>
      <c r="V18" s="106" t="e">
        <f>SUM(#REF!)</f>
        <v>#REF!</v>
      </c>
    </row>
    <row r="20" spans="1:22" x14ac:dyDescent="0.2">
      <c r="F20" s="48"/>
    </row>
    <row r="21" spans="1:22" x14ac:dyDescent="0.2">
      <c r="A21" s="51" t="s">
        <v>950</v>
      </c>
      <c r="D21" s="54"/>
    </row>
    <row r="22" spans="1:22" x14ac:dyDescent="0.2">
      <c r="A22" s="51"/>
      <c r="D22" s="54"/>
      <c r="F22" s="48"/>
    </row>
    <row r="23" spans="1:22" x14ac:dyDescent="0.2">
      <c r="A23" s="51"/>
      <c r="D23" s="54"/>
      <c r="L23" s="35"/>
    </row>
    <row r="24" spans="1:22" x14ac:dyDescent="0.2">
      <c r="A24" s="51"/>
      <c r="D24" s="54"/>
    </row>
    <row r="25" spans="1:22" x14ac:dyDescent="0.2">
      <c r="A25" s="51"/>
      <c r="D25" s="54"/>
    </row>
    <row r="26" spans="1:22" x14ac:dyDescent="0.2">
      <c r="A26" s="51"/>
      <c r="D26" s="54"/>
    </row>
    <row r="27" spans="1:22" x14ac:dyDescent="0.2">
      <c r="A27" s="51"/>
      <c r="B27" s="54"/>
    </row>
    <row r="28" spans="1:22" x14ac:dyDescent="0.2">
      <c r="A28" s="55" t="s">
        <v>970</v>
      </c>
      <c r="B28" s="54"/>
    </row>
    <row r="29" spans="1:22" ht="26.25" thickBot="1" x14ac:dyDescent="0.25">
      <c r="A29" s="56" t="s">
        <v>952</v>
      </c>
      <c r="B29" s="107" t="s">
        <v>953</v>
      </c>
      <c r="C29" s="108" t="s">
        <v>954</v>
      </c>
      <c r="D29" s="109" t="s">
        <v>955</v>
      </c>
      <c r="E29" s="109" t="s">
        <v>971</v>
      </c>
      <c r="F29" s="109" t="s">
        <v>956</v>
      </c>
      <c r="G29" s="109" t="s">
        <v>972</v>
      </c>
      <c r="H29" s="109" t="s">
        <v>973</v>
      </c>
      <c r="I29" s="109" t="s">
        <v>957</v>
      </c>
      <c r="J29" s="108" t="s">
        <v>958</v>
      </c>
      <c r="K29" s="108" t="s">
        <v>959</v>
      </c>
      <c r="L29" s="61" t="s">
        <v>946</v>
      </c>
    </row>
    <row r="30" spans="1:22" ht="15" x14ac:dyDescent="0.2">
      <c r="A30" s="110" t="s">
        <v>974</v>
      </c>
      <c r="B30" s="111">
        <v>1</v>
      </c>
      <c r="C30" s="98" t="s">
        <v>963</v>
      </c>
      <c r="D30" s="112">
        <f>5800*4100</f>
        <v>23780000</v>
      </c>
      <c r="E30" s="100"/>
      <c r="F30" s="100"/>
      <c r="G30" s="113">
        <f>I30-H30-D30</f>
        <v>124886000</v>
      </c>
      <c r="H30" s="113">
        <f>I30*0.02</f>
        <v>3034000</v>
      </c>
      <c r="I30" s="101">
        <f>37000*4100</f>
        <v>151700000</v>
      </c>
      <c r="J30" s="102">
        <v>45291</v>
      </c>
      <c r="K30" s="102" t="s">
        <v>964</v>
      </c>
      <c r="L30" s="47">
        <v>10</v>
      </c>
    </row>
    <row r="32" spans="1:22" x14ac:dyDescent="0.2">
      <c r="A32" s="51" t="s">
        <v>950</v>
      </c>
    </row>
    <row r="33" spans="1:22" x14ac:dyDescent="0.2">
      <c r="A33" s="51"/>
      <c r="D33" s="114"/>
      <c r="E33" s="114"/>
      <c r="F33" s="114"/>
    </row>
    <row r="34" spans="1:22" x14ac:dyDescent="0.2">
      <c r="A34" s="51"/>
      <c r="D34" s="114"/>
      <c r="E34" s="114"/>
      <c r="F34" s="114"/>
    </row>
    <row r="35" spans="1:22" x14ac:dyDescent="0.2">
      <c r="A35" s="51"/>
      <c r="D35" s="114"/>
      <c r="E35" s="114"/>
      <c r="F35" s="114"/>
      <c r="H35" s="115"/>
      <c r="I35" s="53"/>
    </row>
    <row r="36" spans="1:22" ht="23.25" customHeight="1" x14ac:dyDescent="0.2">
      <c r="A36" s="51"/>
      <c r="D36" s="114"/>
      <c r="E36" s="114"/>
      <c r="F36" s="114"/>
    </row>
    <row r="37" spans="1:22" ht="25.5" customHeight="1" x14ac:dyDescent="0.2">
      <c r="A37" s="51"/>
      <c r="B37" s="3"/>
      <c r="D37" s="54"/>
    </row>
    <row r="38" spans="1:22" x14ac:dyDescent="0.2">
      <c r="A38" s="51"/>
      <c r="B38" s="54"/>
      <c r="F38" s="116"/>
      <c r="G38" s="48"/>
    </row>
    <row r="39" spans="1:22" x14ac:dyDescent="0.2">
      <c r="A39" s="55" t="s">
        <v>975</v>
      </c>
      <c r="B39" s="54"/>
    </row>
    <row r="40" spans="1:22" ht="26.25" thickBot="1" x14ac:dyDescent="0.25">
      <c r="A40" s="56" t="s">
        <v>952</v>
      </c>
      <c r="B40" s="107" t="s">
        <v>953</v>
      </c>
      <c r="C40" s="108" t="s">
        <v>954</v>
      </c>
      <c r="D40" s="109" t="s">
        <v>955</v>
      </c>
      <c r="E40" s="109" t="s">
        <v>971</v>
      </c>
      <c r="F40" s="109" t="s">
        <v>956</v>
      </c>
      <c r="G40" s="109" t="s">
        <v>972</v>
      </c>
      <c r="H40" s="109" t="s">
        <v>973</v>
      </c>
      <c r="I40" s="109" t="s">
        <v>957</v>
      </c>
      <c r="J40" s="108" t="s">
        <v>958</v>
      </c>
      <c r="K40" s="108" t="s">
        <v>959</v>
      </c>
      <c r="L40" s="61" t="s">
        <v>946</v>
      </c>
    </row>
    <row r="41" spans="1:22" ht="45" x14ac:dyDescent="0.2">
      <c r="A41" s="117" t="s">
        <v>924</v>
      </c>
      <c r="B41" s="118">
        <v>1</v>
      </c>
      <c r="C41" s="119" t="s">
        <v>963</v>
      </c>
      <c r="D41" s="120">
        <v>104091481860</v>
      </c>
      <c r="E41" s="121"/>
      <c r="F41" s="122">
        <f>+D41*0.14</f>
        <v>14572807460.400002</v>
      </c>
      <c r="G41" s="122">
        <f>+D41*0.12</f>
        <v>12490977823.199999</v>
      </c>
      <c r="H41" s="121"/>
      <c r="I41" s="123">
        <f>+SUM(D41:H41)</f>
        <v>131155267143.59999</v>
      </c>
      <c r="J41" s="124" t="s">
        <v>964</v>
      </c>
      <c r="K41" s="125">
        <v>45291</v>
      </c>
      <c r="L41" s="47">
        <v>15</v>
      </c>
    </row>
    <row r="42" spans="1:22" ht="15" thickBot="1" x14ac:dyDescent="0.25">
      <c r="D42" s="54"/>
      <c r="I42" s="104">
        <f>SUM(I41:I41)</f>
        <v>131155267143.59999</v>
      </c>
      <c r="J42" s="105"/>
      <c r="K42" s="105"/>
      <c r="L42" s="105"/>
      <c r="M42" s="105"/>
      <c r="U42" s="106" t="e">
        <f>SUM(#REF!)</f>
        <v>#REF!</v>
      </c>
      <c r="V42" s="106" t="e">
        <f>SUM(#REF!)</f>
        <v>#REF!</v>
      </c>
    </row>
    <row r="44" spans="1:22" x14ac:dyDescent="0.2">
      <c r="A44" s="126"/>
    </row>
    <row r="45" spans="1:22" x14ac:dyDescent="0.2">
      <c r="A45" s="126"/>
    </row>
    <row r="46" spans="1:22" ht="15" x14ac:dyDescent="0.2">
      <c r="A46" s="127" t="s">
        <v>950</v>
      </c>
    </row>
    <row r="47" spans="1:22" x14ac:dyDescent="0.2">
      <c r="A47" s="126"/>
    </row>
    <row r="48" spans="1:22" x14ac:dyDescent="0.2">
      <c r="A48" s="126"/>
    </row>
    <row r="49" spans="1:22" x14ac:dyDescent="0.2">
      <c r="A49" s="55" t="s">
        <v>976</v>
      </c>
    </row>
    <row r="50" spans="1:22" ht="31.5" customHeight="1" thickBot="1" x14ac:dyDescent="0.25">
      <c r="A50" s="56" t="s">
        <v>952</v>
      </c>
      <c r="B50" s="107" t="s">
        <v>953</v>
      </c>
      <c r="C50" s="108" t="s">
        <v>954</v>
      </c>
      <c r="D50" s="109" t="s">
        <v>955</v>
      </c>
      <c r="E50" s="109" t="s">
        <v>971</v>
      </c>
      <c r="F50" s="109" t="s">
        <v>956</v>
      </c>
      <c r="G50" s="109" t="s">
        <v>972</v>
      </c>
      <c r="H50" s="109" t="s">
        <v>973</v>
      </c>
      <c r="I50" s="109" t="s">
        <v>957</v>
      </c>
      <c r="J50" s="108" t="s">
        <v>958</v>
      </c>
      <c r="K50" s="108" t="s">
        <v>959</v>
      </c>
      <c r="L50" s="128" t="s">
        <v>946</v>
      </c>
    </row>
    <row r="51" spans="1:22" x14ac:dyDescent="0.2">
      <c r="A51" s="129" t="s">
        <v>977</v>
      </c>
      <c r="B51" s="130">
        <v>0.75800000000000001</v>
      </c>
      <c r="C51" s="131" t="s">
        <v>963</v>
      </c>
      <c r="D51" s="132">
        <v>720000000</v>
      </c>
      <c r="E51" s="132" t="s">
        <v>978</v>
      </c>
      <c r="F51" s="132">
        <v>36981248.840000004</v>
      </c>
      <c r="G51" s="133" t="s">
        <v>978</v>
      </c>
      <c r="H51" s="133" t="s">
        <v>978</v>
      </c>
      <c r="I51" s="134">
        <f>+SUM(D51:H51)</f>
        <v>756981248.84000003</v>
      </c>
      <c r="J51" s="135" t="s">
        <v>964</v>
      </c>
      <c r="K51" s="102">
        <v>45291</v>
      </c>
      <c r="L51" s="47">
        <v>40</v>
      </c>
    </row>
    <row r="52" spans="1:22" x14ac:dyDescent="0.2">
      <c r="A52" s="136" t="s">
        <v>979</v>
      </c>
      <c r="B52" s="137">
        <v>0.189</v>
      </c>
      <c r="C52" s="131" t="s">
        <v>963</v>
      </c>
      <c r="D52" s="132">
        <v>180000000</v>
      </c>
      <c r="E52" s="132" t="s">
        <v>978</v>
      </c>
      <c r="F52" s="132">
        <v>8648413.4000000004</v>
      </c>
      <c r="G52" s="138" t="s">
        <v>978</v>
      </c>
      <c r="H52" s="138" t="s">
        <v>978</v>
      </c>
      <c r="I52" s="134">
        <f>+SUM(D52:H52)</f>
        <v>188648413.40000001</v>
      </c>
      <c r="J52" s="135" t="s">
        <v>964</v>
      </c>
      <c r="K52" s="102">
        <v>45291</v>
      </c>
    </row>
    <row r="53" spans="1:22" x14ac:dyDescent="0.2">
      <c r="A53" s="139" t="s">
        <v>980</v>
      </c>
      <c r="B53" s="137">
        <v>6.0000000000000001E-3</v>
      </c>
      <c r="C53" s="131" t="s">
        <v>963</v>
      </c>
      <c r="D53" s="132">
        <v>2321075.25</v>
      </c>
      <c r="E53" s="132" t="s">
        <v>978</v>
      </c>
      <c r="F53" s="132">
        <v>4133012.19</v>
      </c>
      <c r="G53" s="138" t="s">
        <v>978</v>
      </c>
      <c r="H53" s="138" t="s">
        <v>978</v>
      </c>
      <c r="I53" s="134">
        <f>+SUM(D53:H53)</f>
        <v>6454087.4399999995</v>
      </c>
      <c r="J53" s="135" t="s">
        <v>964</v>
      </c>
      <c r="K53" s="102">
        <v>45291</v>
      </c>
    </row>
    <row r="54" spans="1:22" x14ac:dyDescent="0.2">
      <c r="A54" s="140" t="s">
        <v>981</v>
      </c>
      <c r="B54" s="137">
        <v>4.7E-2</v>
      </c>
      <c r="C54" s="131" t="s">
        <v>963</v>
      </c>
      <c r="D54" s="132">
        <v>34740766.229999997</v>
      </c>
      <c r="E54" s="132" t="s">
        <v>978</v>
      </c>
      <c r="F54" s="132">
        <v>12399036.560000001</v>
      </c>
      <c r="G54" s="138" t="s">
        <v>978</v>
      </c>
      <c r="H54" s="138" t="s">
        <v>978</v>
      </c>
      <c r="I54" s="134">
        <f>+SUM(D54:H54)</f>
        <v>47139802.789999999</v>
      </c>
      <c r="J54" s="135" t="s">
        <v>964</v>
      </c>
      <c r="K54" s="102">
        <v>45291</v>
      </c>
    </row>
    <row r="55" spans="1:22" x14ac:dyDescent="0.2">
      <c r="J55" s="54"/>
    </row>
    <row r="56" spans="1:22" x14ac:dyDescent="0.2">
      <c r="J56" s="54"/>
    </row>
    <row r="57" spans="1:22" x14ac:dyDescent="0.2">
      <c r="A57" s="141" t="s">
        <v>982</v>
      </c>
      <c r="B57" s="142"/>
      <c r="C57" s="142"/>
      <c r="D57" s="142"/>
      <c r="E57" s="142"/>
      <c r="F57" s="142"/>
      <c r="G57" s="142"/>
      <c r="H57" s="142"/>
      <c r="I57" s="142"/>
      <c r="J57" s="143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</row>
    <row r="58" spans="1:22" ht="25.5" customHeight="1" thickBot="1" x14ac:dyDescent="0.25">
      <c r="A58" s="144" t="s">
        <v>952</v>
      </c>
      <c r="B58" s="145" t="s">
        <v>953</v>
      </c>
      <c r="C58" s="146" t="s">
        <v>954</v>
      </c>
      <c r="D58" s="146" t="s">
        <v>983</v>
      </c>
      <c r="E58" s="146" t="s">
        <v>984</v>
      </c>
      <c r="F58" s="146" t="s">
        <v>985</v>
      </c>
      <c r="G58" s="146" t="s">
        <v>986</v>
      </c>
      <c r="H58" s="146" t="s">
        <v>987</v>
      </c>
      <c r="I58" s="146" t="s">
        <v>957</v>
      </c>
      <c r="J58" s="146" t="s">
        <v>958</v>
      </c>
      <c r="K58" s="146" t="s">
        <v>959</v>
      </c>
      <c r="L58" s="128" t="s">
        <v>946</v>
      </c>
    </row>
    <row r="59" spans="1:22" x14ac:dyDescent="0.2">
      <c r="A59" s="147" t="s">
        <v>988</v>
      </c>
      <c r="B59" s="130">
        <v>0.56599999999999995</v>
      </c>
      <c r="C59" s="131" t="s">
        <v>963</v>
      </c>
      <c r="D59" s="132">
        <v>727202550</v>
      </c>
      <c r="E59" s="132" t="s">
        <v>978</v>
      </c>
      <c r="F59" s="132">
        <v>84117780</v>
      </c>
      <c r="G59" s="148" t="s">
        <v>978</v>
      </c>
      <c r="H59" s="148" t="s">
        <v>978</v>
      </c>
      <c r="I59" s="134">
        <f>+SUM(D59:H59)</f>
        <v>811320330</v>
      </c>
      <c r="J59" s="135" t="s">
        <v>964</v>
      </c>
      <c r="K59" s="102">
        <v>45291</v>
      </c>
      <c r="L59" s="47">
        <v>40</v>
      </c>
    </row>
    <row r="60" spans="1:22" x14ac:dyDescent="0.2">
      <c r="A60" s="149" t="s">
        <v>989</v>
      </c>
      <c r="B60" s="137">
        <v>0.38200000000000001</v>
      </c>
      <c r="C60" s="131" t="s">
        <v>963</v>
      </c>
      <c r="D60" s="132">
        <v>491464900</v>
      </c>
      <c r="E60" s="132" t="s">
        <v>978</v>
      </c>
      <c r="F60" s="132">
        <v>56078520</v>
      </c>
      <c r="G60" s="150" t="s">
        <v>978</v>
      </c>
      <c r="H60" s="150" t="s">
        <v>978</v>
      </c>
      <c r="I60" s="134">
        <f>+SUM(D60:H60)</f>
        <v>547543420</v>
      </c>
      <c r="J60" s="135" t="s">
        <v>964</v>
      </c>
      <c r="K60" s="102">
        <v>45291</v>
      </c>
    </row>
    <row r="61" spans="1:22" x14ac:dyDescent="0.2">
      <c r="A61" s="149" t="s">
        <v>990</v>
      </c>
      <c r="B61" s="137">
        <v>4.9000000000000002E-2</v>
      </c>
      <c r="C61" s="131" t="s">
        <v>963</v>
      </c>
      <c r="D61" s="132">
        <v>70000000</v>
      </c>
      <c r="E61" s="132" t="s">
        <v>978</v>
      </c>
      <c r="F61" s="132">
        <v>451807.1</v>
      </c>
      <c r="G61" s="150" t="s">
        <v>978</v>
      </c>
      <c r="H61" s="150" t="s">
        <v>978</v>
      </c>
      <c r="I61" s="134">
        <f>+SUM(D61:H61)</f>
        <v>70451807.099999994</v>
      </c>
      <c r="J61" s="135" t="s">
        <v>964</v>
      </c>
      <c r="K61" s="102">
        <v>45291</v>
      </c>
    </row>
    <row r="62" spans="1:22" x14ac:dyDescent="0.2">
      <c r="A62" s="151" t="s">
        <v>991</v>
      </c>
      <c r="B62" s="137">
        <v>2E-3</v>
      </c>
      <c r="C62" s="131" t="s">
        <v>963</v>
      </c>
      <c r="D62" s="132">
        <v>2500000</v>
      </c>
      <c r="E62" s="132" t="s">
        <v>978</v>
      </c>
      <c r="F62" s="132">
        <v>66709.990000000005</v>
      </c>
      <c r="G62" s="150" t="s">
        <v>978</v>
      </c>
      <c r="H62" s="150" t="s">
        <v>978</v>
      </c>
      <c r="I62" s="134">
        <f>+SUM(D62:H62)</f>
        <v>2566709.9900000002</v>
      </c>
      <c r="J62" s="135" t="s">
        <v>964</v>
      </c>
      <c r="K62" s="102">
        <v>45291</v>
      </c>
    </row>
    <row r="63" spans="1:22" x14ac:dyDescent="0.2">
      <c r="A63" s="152" t="s">
        <v>992</v>
      </c>
      <c r="B63" s="137">
        <v>2E-3</v>
      </c>
      <c r="C63" s="131" t="s">
        <v>963</v>
      </c>
      <c r="D63" s="132">
        <v>2644200.23</v>
      </c>
      <c r="E63" s="132" t="s">
        <v>978</v>
      </c>
      <c r="F63" s="132" t="s">
        <v>978</v>
      </c>
      <c r="G63" s="150" t="s">
        <v>978</v>
      </c>
      <c r="H63" s="150" t="s">
        <v>978</v>
      </c>
      <c r="I63" s="134">
        <f>+SUM(D63:H63)</f>
        <v>2644200.23</v>
      </c>
      <c r="J63" s="135" t="s">
        <v>964</v>
      </c>
      <c r="K63" s="102">
        <v>45291</v>
      </c>
    </row>
    <row r="64" spans="1:22" x14ac:dyDescent="0.2">
      <c r="J64" s="54"/>
    </row>
    <row r="65" spans="1:22" x14ac:dyDescent="0.2">
      <c r="J65" s="54"/>
    </row>
    <row r="66" spans="1:22" x14ac:dyDescent="0.2">
      <c r="J66" s="54"/>
    </row>
    <row r="67" spans="1:22" x14ac:dyDescent="0.2">
      <c r="A67" s="141" t="s">
        <v>993</v>
      </c>
      <c r="B67" s="142"/>
      <c r="C67" s="142"/>
      <c r="D67" s="142"/>
      <c r="E67" s="142"/>
      <c r="F67" s="142"/>
      <c r="G67" s="142"/>
      <c r="H67" s="142"/>
      <c r="I67" s="142"/>
      <c r="J67" s="143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</row>
    <row r="68" spans="1:22" ht="30" customHeight="1" thickBot="1" x14ac:dyDescent="0.25">
      <c r="A68" s="144" t="s">
        <v>952</v>
      </c>
      <c r="B68" s="145" t="s">
        <v>953</v>
      </c>
      <c r="C68" s="146" t="s">
        <v>954</v>
      </c>
      <c r="D68" s="146" t="s">
        <v>983</v>
      </c>
      <c r="E68" s="146" t="s">
        <v>984</v>
      </c>
      <c r="F68" s="146" t="s">
        <v>985</v>
      </c>
      <c r="G68" s="146" t="s">
        <v>986</v>
      </c>
      <c r="H68" s="146" t="s">
        <v>987</v>
      </c>
      <c r="I68" s="146" t="s">
        <v>994</v>
      </c>
      <c r="J68" s="146" t="s">
        <v>958</v>
      </c>
      <c r="K68" s="146" t="s">
        <v>959</v>
      </c>
      <c r="L68" s="128" t="s">
        <v>946</v>
      </c>
    </row>
    <row r="69" spans="1:22" x14ac:dyDescent="0.2">
      <c r="A69" s="147" t="s">
        <v>995</v>
      </c>
      <c r="B69" s="130">
        <v>0.41199999999999998</v>
      </c>
      <c r="C69" s="153" t="s">
        <v>963</v>
      </c>
      <c r="D69" s="154" t="s">
        <v>978</v>
      </c>
      <c r="E69" s="132">
        <v>145740000</v>
      </c>
      <c r="F69" s="154" t="s">
        <v>978</v>
      </c>
      <c r="G69" s="148" t="s">
        <v>978</v>
      </c>
      <c r="H69" s="148" t="s">
        <v>978</v>
      </c>
      <c r="I69" s="134">
        <f>+SUM(D69:H69)</f>
        <v>145740000</v>
      </c>
      <c r="J69" s="135" t="s">
        <v>964</v>
      </c>
      <c r="K69" s="102">
        <v>45291</v>
      </c>
      <c r="L69" s="47">
        <v>40</v>
      </c>
    </row>
    <row r="70" spans="1:22" x14ac:dyDescent="0.2">
      <c r="A70" s="149" t="s">
        <v>996</v>
      </c>
      <c r="B70" s="137">
        <v>0.58799999999999997</v>
      </c>
      <c r="C70" s="153" t="s">
        <v>963</v>
      </c>
      <c r="D70" s="154" t="s">
        <v>978</v>
      </c>
      <c r="E70" s="132">
        <v>208200000</v>
      </c>
      <c r="F70" s="154" t="s">
        <v>978</v>
      </c>
      <c r="G70" s="150" t="s">
        <v>978</v>
      </c>
      <c r="H70" s="150" t="s">
        <v>978</v>
      </c>
      <c r="I70" s="134">
        <f>+SUM(D70:H70)</f>
        <v>208200000</v>
      </c>
      <c r="J70" s="155" t="s">
        <v>964</v>
      </c>
      <c r="K70" s="102">
        <v>45291</v>
      </c>
    </row>
    <row r="74" spans="1:22" x14ac:dyDescent="0.2">
      <c r="A74" s="156"/>
    </row>
    <row r="75" spans="1:22" x14ac:dyDescent="0.2">
      <c r="A75" s="156"/>
    </row>
    <row r="76" spans="1:22" x14ac:dyDescent="0.2">
      <c r="A76" s="156" t="s">
        <v>950</v>
      </c>
    </row>
    <row r="77" spans="1:22" x14ac:dyDescent="0.2">
      <c r="A77" s="156"/>
    </row>
    <row r="78" spans="1:22" x14ac:dyDescent="0.2">
      <c r="A78" s="156"/>
    </row>
    <row r="79" spans="1:22" x14ac:dyDescent="0.2">
      <c r="A79" s="156"/>
    </row>
    <row r="80" spans="1:22" x14ac:dyDescent="0.2">
      <c r="A80" s="55" t="s">
        <v>997</v>
      </c>
    </row>
    <row r="81" spans="1:17" ht="15" thickBot="1" x14ac:dyDescent="0.25">
      <c r="A81" s="56" t="s">
        <v>952</v>
      </c>
      <c r="B81" s="108" t="s">
        <v>954</v>
      </c>
      <c r="C81" s="109" t="s">
        <v>955</v>
      </c>
      <c r="D81" s="109" t="s">
        <v>971</v>
      </c>
      <c r="E81" s="109" t="s">
        <v>956</v>
      </c>
      <c r="F81" s="109" t="s">
        <v>972</v>
      </c>
      <c r="G81" s="109" t="s">
        <v>973</v>
      </c>
      <c r="H81" s="109" t="s">
        <v>957</v>
      </c>
      <c r="I81" s="108" t="s">
        <v>958</v>
      </c>
      <c r="J81" s="108" t="s">
        <v>959</v>
      </c>
      <c r="K81" s="128" t="s">
        <v>946</v>
      </c>
    </row>
    <row r="82" spans="1:17" x14ac:dyDescent="0.2">
      <c r="A82" s="157" t="s">
        <v>998</v>
      </c>
      <c r="B82" s="98" t="s">
        <v>963</v>
      </c>
      <c r="C82" s="158">
        <v>69744363.906639993</v>
      </c>
      <c r="D82" s="159"/>
      <c r="E82" s="160">
        <v>17252435.008982301</v>
      </c>
      <c r="F82" s="160"/>
      <c r="G82" s="160"/>
      <c r="H82" s="161">
        <f t="shared" ref="H82:H88" si="0">+SUM(C82:G82)</f>
        <v>86996798.915622294</v>
      </c>
      <c r="I82" s="162" t="s">
        <v>964</v>
      </c>
      <c r="J82" s="102">
        <v>45291</v>
      </c>
      <c r="K82" s="47">
        <v>40</v>
      </c>
    </row>
    <row r="83" spans="1:17" x14ac:dyDescent="0.2">
      <c r="A83" s="157" t="s">
        <v>928</v>
      </c>
      <c r="B83" s="98" t="s">
        <v>963</v>
      </c>
      <c r="C83" s="158">
        <v>92190239.599149272</v>
      </c>
      <c r="D83" s="163"/>
      <c r="E83" s="160">
        <v>17252435.008982338</v>
      </c>
      <c r="F83" s="160"/>
      <c r="G83" s="160"/>
      <c r="H83" s="161">
        <f t="shared" si="0"/>
        <v>109442674.60813162</v>
      </c>
      <c r="I83" s="162" t="s">
        <v>964</v>
      </c>
      <c r="J83" s="102">
        <v>45291</v>
      </c>
      <c r="K83" s="47">
        <v>40</v>
      </c>
    </row>
    <row r="84" spans="1:17" x14ac:dyDescent="0.2">
      <c r="A84" s="157" t="s">
        <v>929</v>
      </c>
      <c r="B84" s="98" t="s">
        <v>963</v>
      </c>
      <c r="C84" s="158">
        <v>113287320.11140077</v>
      </c>
      <c r="D84" s="163"/>
      <c r="E84" s="160">
        <v>17252435.008982338</v>
      </c>
      <c r="F84" s="160"/>
      <c r="G84" s="160"/>
      <c r="H84" s="161">
        <f t="shared" si="0"/>
        <v>130539755.12038311</v>
      </c>
      <c r="I84" s="162" t="s">
        <v>964</v>
      </c>
      <c r="J84" s="102">
        <v>45291</v>
      </c>
      <c r="K84" s="47">
        <v>40</v>
      </c>
    </row>
    <row r="85" spans="1:17" x14ac:dyDescent="0.2">
      <c r="A85" s="157" t="s">
        <v>930</v>
      </c>
      <c r="B85" s="98" t="s">
        <v>963</v>
      </c>
      <c r="C85" s="158">
        <v>141767154.00759274</v>
      </c>
      <c r="D85" s="163"/>
      <c r="E85" s="160">
        <v>17252435.008982338</v>
      </c>
      <c r="F85" s="160"/>
      <c r="G85" s="160"/>
      <c r="H85" s="161">
        <f t="shared" si="0"/>
        <v>159019589.01657507</v>
      </c>
      <c r="I85" s="162" t="s">
        <v>964</v>
      </c>
      <c r="J85" s="102">
        <v>45291</v>
      </c>
      <c r="K85" s="47">
        <v>40</v>
      </c>
    </row>
    <row r="86" spans="1:17" x14ac:dyDescent="0.2">
      <c r="A86" s="157" t="s">
        <v>931</v>
      </c>
      <c r="B86" s="98" t="s">
        <v>963</v>
      </c>
      <c r="C86" s="158">
        <v>174404049.25109643</v>
      </c>
      <c r="D86" s="163"/>
      <c r="E86" s="160">
        <v>26025287.502503294</v>
      </c>
      <c r="F86" s="160"/>
      <c r="G86" s="160"/>
      <c r="H86" s="161">
        <f t="shared" si="0"/>
        <v>200429336.75359973</v>
      </c>
      <c r="I86" s="162" t="s">
        <v>964</v>
      </c>
      <c r="J86" s="102">
        <v>45291</v>
      </c>
      <c r="K86" s="47">
        <v>40</v>
      </c>
    </row>
    <row r="87" spans="1:17" x14ac:dyDescent="0.2">
      <c r="A87" s="157" t="s">
        <v>932</v>
      </c>
      <c r="B87" s="98" t="s">
        <v>963</v>
      </c>
      <c r="C87" s="158">
        <v>242740347.12040737</v>
      </c>
      <c r="D87" s="163"/>
      <c r="E87" s="160">
        <v>26025287.502503294</v>
      </c>
      <c r="F87" s="164"/>
      <c r="G87" s="164"/>
      <c r="H87" s="161">
        <f t="shared" si="0"/>
        <v>268765634.62291068</v>
      </c>
      <c r="I87" s="162" t="s">
        <v>964</v>
      </c>
      <c r="J87" s="102">
        <v>45291</v>
      </c>
      <c r="K87" s="47">
        <v>40</v>
      </c>
    </row>
    <row r="88" spans="1:17" x14ac:dyDescent="0.2">
      <c r="A88" s="157" t="s">
        <v>933</v>
      </c>
      <c r="B88" s="98" t="s">
        <v>963</v>
      </c>
      <c r="C88" s="158">
        <v>508057896.5960862</v>
      </c>
      <c r="D88" s="162"/>
      <c r="E88" s="160">
        <v>26025287.502503294</v>
      </c>
      <c r="F88" s="164"/>
      <c r="G88" s="164"/>
      <c r="H88" s="161">
        <f t="shared" si="0"/>
        <v>534083184.09858948</v>
      </c>
      <c r="I88" s="162" t="s">
        <v>964</v>
      </c>
      <c r="J88" s="102">
        <v>45291</v>
      </c>
      <c r="K88" s="47">
        <v>40</v>
      </c>
    </row>
    <row r="90" spans="1:17" x14ac:dyDescent="0.2">
      <c r="D90" s="114"/>
    </row>
    <row r="91" spans="1:17" ht="15" x14ac:dyDescent="0.2">
      <c r="A91" s="127" t="s">
        <v>950</v>
      </c>
    </row>
    <row r="92" spans="1:17" x14ac:dyDescent="0.2">
      <c r="A92" s="126"/>
      <c r="B92" s="165"/>
      <c r="C92" s="165"/>
      <c r="Q92" s="142"/>
    </row>
    <row r="93" spans="1:17" ht="15" x14ac:dyDescent="0.25">
      <c r="A93" s="80" t="s">
        <v>999</v>
      </c>
      <c r="B93" s="166"/>
      <c r="C93" s="166"/>
      <c r="Q93" s="167"/>
    </row>
    <row r="94" spans="1:17" ht="15" thickBot="1" x14ac:dyDescent="0.25">
      <c r="A94" s="168" t="s">
        <v>952</v>
      </c>
      <c r="B94" s="108" t="s">
        <v>954</v>
      </c>
      <c r="C94" s="169" t="s">
        <v>1000</v>
      </c>
      <c r="D94" s="109" t="s">
        <v>955</v>
      </c>
      <c r="E94" s="109" t="s">
        <v>971</v>
      </c>
      <c r="F94" s="109" t="s">
        <v>956</v>
      </c>
      <c r="G94" s="109" t="s">
        <v>972</v>
      </c>
      <c r="H94" s="109" t="s">
        <v>973</v>
      </c>
      <c r="I94" s="109" t="s">
        <v>994</v>
      </c>
      <c r="J94" s="108" t="s">
        <v>958</v>
      </c>
      <c r="K94" s="108" t="s">
        <v>959</v>
      </c>
      <c r="L94" s="128" t="s">
        <v>946</v>
      </c>
    </row>
    <row r="95" spans="1:17" x14ac:dyDescent="0.2">
      <c r="A95" s="170" t="s">
        <v>1001</v>
      </c>
      <c r="B95" s="64" t="s">
        <v>963</v>
      </c>
      <c r="C95" s="171" t="s">
        <v>1002</v>
      </c>
      <c r="D95" s="172">
        <v>481329048.055448</v>
      </c>
      <c r="E95" s="172">
        <v>92827744.982122213</v>
      </c>
      <c r="F95" s="172">
        <v>34380646.289674893</v>
      </c>
      <c r="G95" s="172">
        <v>51570969.434512302</v>
      </c>
      <c r="H95" s="172">
        <v>27504517.031739902</v>
      </c>
      <c r="I95" s="101">
        <f>SUM(D95:H95)</f>
        <v>687612925.79349732</v>
      </c>
      <c r="J95" s="162" t="s">
        <v>1003</v>
      </c>
      <c r="K95" s="102">
        <v>45291</v>
      </c>
      <c r="L95" s="47">
        <v>40</v>
      </c>
    </row>
    <row r="96" spans="1:17" x14ac:dyDescent="0.2">
      <c r="A96" s="170" t="s">
        <v>1004</v>
      </c>
      <c r="B96" s="64" t="s">
        <v>963</v>
      </c>
      <c r="C96" s="171"/>
      <c r="D96" s="172">
        <v>779294649.23263073</v>
      </c>
      <c r="E96" s="172">
        <v>150292539.49486452</v>
      </c>
      <c r="F96" s="172">
        <v>55663903.516616493</v>
      </c>
      <c r="G96" s="172">
        <v>83495855.274924725</v>
      </c>
      <c r="H96" s="172">
        <v>44531122.813293189</v>
      </c>
      <c r="I96" s="101">
        <f>SUM(D96:H96)</f>
        <v>1113278070.3323295</v>
      </c>
      <c r="J96" s="162" t="s">
        <v>1003</v>
      </c>
      <c r="K96" s="102">
        <v>45291</v>
      </c>
      <c r="L96" s="47">
        <v>40</v>
      </c>
    </row>
    <row r="97" spans="1:22" x14ac:dyDescent="0.2">
      <c r="A97" s="170" t="s">
        <v>1005</v>
      </c>
      <c r="B97" s="64" t="s">
        <v>963</v>
      </c>
      <c r="C97" s="171"/>
      <c r="D97" s="172">
        <v>527169909.77501494</v>
      </c>
      <c r="E97" s="172">
        <v>101668482.59946719</v>
      </c>
      <c r="F97" s="172">
        <v>37654993.555358216</v>
      </c>
      <c r="G97" s="172">
        <v>56482490.333037317</v>
      </c>
      <c r="H97" s="172">
        <v>30123994.844286572</v>
      </c>
      <c r="I97" s="101">
        <f>SUM(D97:H97)</f>
        <v>753099871.10716426</v>
      </c>
      <c r="J97" s="162" t="s">
        <v>1003</v>
      </c>
      <c r="K97" s="102">
        <v>45291</v>
      </c>
      <c r="L97" s="47">
        <v>40</v>
      </c>
    </row>
    <row r="98" spans="1:22" x14ac:dyDescent="0.2">
      <c r="D98" s="54"/>
      <c r="E98" s="54"/>
      <c r="F98" s="54"/>
      <c r="G98" s="54"/>
      <c r="H98" s="173"/>
      <c r="I98" s="174"/>
      <c r="J98" s="174"/>
      <c r="K98" s="174"/>
      <c r="L98" s="174"/>
      <c r="M98" s="174"/>
      <c r="N98" s="78"/>
      <c r="O98" s="54"/>
      <c r="P98" s="175"/>
    </row>
    <row r="99" spans="1:22" ht="15" x14ac:dyDescent="0.2">
      <c r="A99" s="127" t="s">
        <v>950</v>
      </c>
      <c r="D99" s="54"/>
    </row>
    <row r="100" spans="1:22" x14ac:dyDescent="0.2">
      <c r="A100" s="55" t="s">
        <v>1006</v>
      </c>
      <c r="B100" s="54"/>
    </row>
    <row r="101" spans="1:22" ht="52.5" customHeight="1" thickBot="1" x14ac:dyDescent="0.25">
      <c r="A101" s="56" t="s">
        <v>952</v>
      </c>
      <c r="B101" s="108" t="s">
        <v>954</v>
      </c>
      <c r="C101" s="169" t="s">
        <v>1000</v>
      </c>
      <c r="D101" s="109" t="s">
        <v>955</v>
      </c>
      <c r="E101" s="109" t="s">
        <v>971</v>
      </c>
      <c r="F101" s="109" t="s">
        <v>956</v>
      </c>
      <c r="G101" s="109" t="s">
        <v>972</v>
      </c>
      <c r="H101" s="109" t="s">
        <v>973</v>
      </c>
      <c r="I101" s="109" t="s">
        <v>957</v>
      </c>
      <c r="J101" s="108" t="s">
        <v>958</v>
      </c>
      <c r="K101" s="108" t="s">
        <v>959</v>
      </c>
      <c r="L101" s="128" t="s">
        <v>946</v>
      </c>
    </row>
    <row r="102" spans="1:22" x14ac:dyDescent="0.2">
      <c r="A102" s="176" t="s">
        <v>909</v>
      </c>
      <c r="B102" s="64" t="s">
        <v>963</v>
      </c>
      <c r="C102" s="177" t="s">
        <v>1002</v>
      </c>
      <c r="D102" s="178">
        <v>11943031153.753756</v>
      </c>
      <c r="E102" s="172">
        <v>476890972.42749554</v>
      </c>
      <c r="F102" s="172">
        <v>204381845.3260695</v>
      </c>
      <c r="G102" s="172">
        <v>445252497.85629147</v>
      </c>
      <c r="H102" s="172">
        <v>810112876.10825849</v>
      </c>
      <c r="I102" s="101">
        <f>SUM(D102:H102)</f>
        <v>13879669345.47187</v>
      </c>
      <c r="J102" s="162" t="s">
        <v>964</v>
      </c>
      <c r="K102" s="102">
        <v>45291</v>
      </c>
      <c r="L102" s="47">
        <v>30</v>
      </c>
    </row>
    <row r="103" spans="1:22" x14ac:dyDescent="0.2">
      <c r="A103" s="176" t="s">
        <v>910</v>
      </c>
      <c r="B103" s="64" t="s">
        <v>963</v>
      </c>
      <c r="C103" s="177"/>
      <c r="D103" s="178">
        <v>19905051922.922924</v>
      </c>
      <c r="E103" s="172">
        <v>794818287.37915921</v>
      </c>
      <c r="F103" s="172">
        <v>340636408.87678248</v>
      </c>
      <c r="G103" s="172">
        <v>742087496.4271524</v>
      </c>
      <c r="H103" s="172">
        <v>1350188126.8470972</v>
      </c>
      <c r="I103" s="101">
        <f t="shared" ref="I103:I105" si="1">SUM(D103:H103)</f>
        <v>23132782242.45311</v>
      </c>
      <c r="J103" s="162" t="s">
        <v>964</v>
      </c>
      <c r="K103" s="102">
        <v>45291</v>
      </c>
    </row>
    <row r="104" spans="1:22" x14ac:dyDescent="0.2">
      <c r="A104" s="176" t="s">
        <v>911</v>
      </c>
      <c r="B104" s="64" t="s">
        <v>963</v>
      </c>
      <c r="C104" s="177"/>
      <c r="D104" s="178">
        <v>39810103845.845848</v>
      </c>
      <c r="E104" s="172">
        <v>1589636574.7583184</v>
      </c>
      <c r="F104" s="172">
        <v>681272817.75356495</v>
      </c>
      <c r="G104" s="172">
        <v>1484174992.8543048</v>
      </c>
      <c r="H104" s="172">
        <v>2700376253.6941943</v>
      </c>
      <c r="I104" s="101">
        <f t="shared" si="1"/>
        <v>46265564484.906219</v>
      </c>
      <c r="J104" s="162" t="s">
        <v>964</v>
      </c>
      <c r="K104" s="102">
        <v>45291</v>
      </c>
    </row>
    <row r="105" spans="1:22" x14ac:dyDescent="0.2">
      <c r="A105" s="176" t="s">
        <v>912</v>
      </c>
      <c r="B105" s="64" t="s">
        <v>963</v>
      </c>
      <c r="C105" s="177"/>
      <c r="D105" s="178">
        <v>79620207691.691696</v>
      </c>
      <c r="E105" s="172">
        <v>3179273149.5166368</v>
      </c>
      <c r="F105" s="172">
        <v>1362545635.5071299</v>
      </c>
      <c r="G105" s="172">
        <v>2968349985.7086096</v>
      </c>
      <c r="H105" s="172">
        <v>5400752507.3883886</v>
      </c>
      <c r="I105" s="101">
        <f t="shared" si="1"/>
        <v>92531128969.812439</v>
      </c>
      <c r="J105" s="162" t="s">
        <v>964</v>
      </c>
      <c r="K105" s="102">
        <v>45291</v>
      </c>
    </row>
    <row r="106" spans="1:22" x14ac:dyDescent="0.2">
      <c r="A106" s="179"/>
      <c r="B106" s="180"/>
      <c r="C106" s="180"/>
      <c r="D106" s="54"/>
      <c r="E106" s="54"/>
      <c r="F106" s="54"/>
      <c r="G106" s="54"/>
      <c r="H106" s="181"/>
      <c r="I106" s="174"/>
      <c r="J106" s="174"/>
      <c r="K106" s="174"/>
      <c r="L106" s="174"/>
      <c r="M106" s="174"/>
      <c r="N106" s="78"/>
      <c r="O106" s="54"/>
      <c r="P106" s="79"/>
      <c r="Q106" s="54"/>
      <c r="R106" s="54"/>
      <c r="S106" s="54"/>
      <c r="T106" s="54"/>
      <c r="U106" s="77"/>
      <c r="V106" s="77"/>
    </row>
    <row r="107" spans="1:22" ht="15" x14ac:dyDescent="0.2">
      <c r="A107" s="127" t="s">
        <v>950</v>
      </c>
      <c r="B107" s="180"/>
      <c r="C107" s="180"/>
    </row>
    <row r="108" spans="1:22" x14ac:dyDescent="0.2">
      <c r="A108" s="80" t="s">
        <v>1007</v>
      </c>
      <c r="B108" s="180"/>
      <c r="C108" s="180"/>
      <c r="D108" s="54"/>
      <c r="E108" s="54"/>
      <c r="F108" s="54"/>
      <c r="G108" s="54"/>
      <c r="H108" s="181"/>
      <c r="I108" s="174"/>
      <c r="J108" s="174"/>
      <c r="K108" s="174"/>
      <c r="L108" s="174"/>
      <c r="M108" s="174"/>
      <c r="N108" s="78"/>
      <c r="O108" s="54"/>
      <c r="P108" s="79"/>
      <c r="Q108" s="54"/>
      <c r="R108" s="54"/>
      <c r="S108" s="54"/>
      <c r="T108" s="54"/>
      <c r="U108" s="77"/>
      <c r="V108" s="77"/>
    </row>
    <row r="109" spans="1:22" x14ac:dyDescent="0.2">
      <c r="A109" s="168" t="s">
        <v>952</v>
      </c>
      <c r="B109" s="182" t="s">
        <v>954</v>
      </c>
      <c r="C109" s="183" t="s">
        <v>955</v>
      </c>
      <c r="D109" s="184" t="s">
        <v>971</v>
      </c>
      <c r="E109" s="59" t="s">
        <v>956</v>
      </c>
      <c r="F109" s="59" t="s">
        <v>972</v>
      </c>
      <c r="G109" s="59" t="s">
        <v>973</v>
      </c>
      <c r="H109" s="59" t="s">
        <v>994</v>
      </c>
      <c r="I109" s="58" t="s">
        <v>958</v>
      </c>
      <c r="J109" s="58" t="s">
        <v>959</v>
      </c>
      <c r="K109" s="128" t="s">
        <v>946</v>
      </c>
    </row>
    <row r="110" spans="1:22" x14ac:dyDescent="0.2">
      <c r="A110" s="170" t="s">
        <v>913</v>
      </c>
      <c r="B110" s="185" t="s">
        <v>963</v>
      </c>
      <c r="C110" s="186">
        <v>18730111615.541187</v>
      </c>
      <c r="D110" s="172">
        <v>747902356.36315203</v>
      </c>
      <c r="E110" s="172">
        <v>320529581.29849362</v>
      </c>
      <c r="F110" s="172">
        <v>698284118.54436672</v>
      </c>
      <c r="G110" s="172">
        <v>1270490246.18224</v>
      </c>
      <c r="H110" s="101">
        <f>SUM(C110:G110)</f>
        <v>21767317917.929436</v>
      </c>
      <c r="I110" s="162" t="s">
        <v>964</v>
      </c>
      <c r="J110" s="102">
        <v>45291</v>
      </c>
      <c r="K110" s="47">
        <v>30</v>
      </c>
    </row>
    <row r="111" spans="1:22" x14ac:dyDescent="0.2">
      <c r="A111" s="170" t="s">
        <v>914</v>
      </c>
      <c r="B111" s="187" t="s">
        <v>963</v>
      </c>
      <c r="C111" s="172">
        <v>42568435489.866333</v>
      </c>
      <c r="D111" s="172">
        <v>1699778082.6435268</v>
      </c>
      <c r="E111" s="172">
        <v>728476321.13294005</v>
      </c>
      <c r="F111" s="172">
        <v>1587009360.3281062</v>
      </c>
      <c r="G111" s="172">
        <v>2887477832.2323632</v>
      </c>
      <c r="H111" s="101">
        <f t="shared" ref="H111:H112" si="2">SUM(C111:G111)</f>
        <v>49471177086.20327</v>
      </c>
      <c r="I111" s="162" t="s">
        <v>964</v>
      </c>
      <c r="J111" s="102">
        <v>45291</v>
      </c>
    </row>
    <row r="112" spans="1:22" x14ac:dyDescent="0.2">
      <c r="A112" s="170" t="s">
        <v>915</v>
      </c>
      <c r="B112" s="187" t="s">
        <v>963</v>
      </c>
      <c r="C112" s="172">
        <v>85136870979.732666</v>
      </c>
      <c r="D112" s="172">
        <v>3399556165.2870536</v>
      </c>
      <c r="E112" s="172">
        <v>1456952642.2658801</v>
      </c>
      <c r="F112" s="172">
        <v>3174018720.6562123</v>
      </c>
      <c r="G112" s="172">
        <v>5774955664.4647264</v>
      </c>
      <c r="H112" s="101">
        <f t="shared" si="2"/>
        <v>98942354172.40654</v>
      </c>
      <c r="I112" s="162" t="s">
        <v>964</v>
      </c>
      <c r="J112" s="102">
        <v>45291</v>
      </c>
    </row>
    <row r="113" spans="1:22" x14ac:dyDescent="0.2">
      <c r="A113" s="179"/>
      <c r="B113" s="188"/>
      <c r="C113" s="189">
        <f>+$H$113*C112/$H$112</f>
        <v>0.86046942880884059</v>
      </c>
      <c r="D113" s="189">
        <f>+($H$113*D112/$H$112)</f>
        <v>3.4358957735767484E-2</v>
      </c>
      <c r="E113" s="189">
        <f>+($H$113*E112/$H$112)</f>
        <v>1.4725267601043207E-2</v>
      </c>
      <c r="F113" s="189">
        <f>+($H$113*F112/$H$112)</f>
        <v>3.2079474429378356E-2</v>
      </c>
      <c r="G113" s="189">
        <f>+($H$113*G112/$H$112)</f>
        <v>5.8366871424970303E-2</v>
      </c>
      <c r="H113" s="190">
        <v>1</v>
      </c>
      <c r="I113" s="174"/>
      <c r="J113" s="174"/>
      <c r="K113" s="174"/>
      <c r="L113" s="174"/>
      <c r="M113" s="174"/>
      <c r="N113" s="78"/>
      <c r="O113" s="54"/>
      <c r="P113" s="79"/>
      <c r="Q113" s="54"/>
      <c r="R113" s="54"/>
      <c r="S113" s="54"/>
      <c r="T113" s="54"/>
      <c r="U113" s="77"/>
      <c r="V113" s="77"/>
    </row>
    <row r="114" spans="1:22" x14ac:dyDescent="0.2">
      <c r="A114" s="179"/>
      <c r="B114" s="191"/>
    </row>
    <row r="115" spans="1:22" x14ac:dyDescent="0.2">
      <c r="B115" s="191"/>
    </row>
    <row r="116" spans="1:22" ht="15" x14ac:dyDescent="0.2">
      <c r="A116" s="127" t="s">
        <v>950</v>
      </c>
      <c r="D116" s="54"/>
    </row>
    <row r="117" spans="1:22" x14ac:dyDescent="0.2">
      <c r="A117" s="126"/>
      <c r="B117" s="54"/>
    </row>
    <row r="118" spans="1:22" x14ac:dyDescent="0.2">
      <c r="A118" s="55" t="s">
        <v>1008</v>
      </c>
      <c r="B118" s="54"/>
    </row>
    <row r="119" spans="1:22" ht="15" thickBot="1" x14ac:dyDescent="0.25">
      <c r="A119" s="56" t="s">
        <v>952</v>
      </c>
      <c r="B119" s="108" t="s">
        <v>954</v>
      </c>
      <c r="C119" s="192" t="s">
        <v>1000</v>
      </c>
      <c r="D119" s="109" t="s">
        <v>955</v>
      </c>
      <c r="E119" s="109" t="s">
        <v>971</v>
      </c>
      <c r="F119" s="109" t="s">
        <v>956</v>
      </c>
      <c r="G119" s="109" t="s">
        <v>972</v>
      </c>
      <c r="H119" s="109" t="s">
        <v>973</v>
      </c>
      <c r="I119" s="109" t="s">
        <v>957</v>
      </c>
      <c r="J119" s="108" t="s">
        <v>958</v>
      </c>
      <c r="K119" s="108" t="s">
        <v>959</v>
      </c>
      <c r="L119" s="128" t="s">
        <v>946</v>
      </c>
    </row>
    <row r="120" spans="1:22" s="194" customFormat="1" ht="15" customHeight="1" x14ac:dyDescent="0.2">
      <c r="A120" s="170" t="s">
        <v>916</v>
      </c>
      <c r="B120" s="187" t="s">
        <v>963</v>
      </c>
      <c r="C120" s="193" t="s">
        <v>1002</v>
      </c>
      <c r="D120" s="172">
        <f>4390341.46273467*C2</f>
        <v>16780104587.645048</v>
      </c>
      <c r="E120" s="172">
        <f>639590.333333333*C2</f>
        <v>2444546233.5166655</v>
      </c>
      <c r="F120" s="172">
        <f>293826*C2</f>
        <v>1123017663.3</v>
      </c>
      <c r="G120" s="172">
        <f>131768.333333333*C2</f>
        <v>503625158.41666538</v>
      </c>
      <c r="H120" s="172">
        <f>207430*C2</f>
        <v>792807831.5</v>
      </c>
      <c r="I120" s="101">
        <f>SUM(D120:H120)</f>
        <v>21644101474.378376</v>
      </c>
      <c r="J120" s="162" t="s">
        <v>964</v>
      </c>
      <c r="K120" s="102">
        <v>45291</v>
      </c>
      <c r="L120" s="47">
        <v>30</v>
      </c>
      <c r="M120" s="47"/>
      <c r="N120" s="47"/>
      <c r="O120" s="47"/>
      <c r="P120" s="47"/>
      <c r="Q120" s="47"/>
      <c r="R120" s="47"/>
      <c r="S120" s="47"/>
      <c r="T120" s="47"/>
      <c r="U120" s="47"/>
    </row>
    <row r="121" spans="1:22" x14ac:dyDescent="0.2">
      <c r="A121" s="170" t="s">
        <v>917</v>
      </c>
      <c r="B121" s="187" t="s">
        <v>963</v>
      </c>
      <c r="C121" s="193"/>
      <c r="D121" s="172">
        <f>13171024.388204*C2</f>
        <v>50340313762.935104</v>
      </c>
      <c r="E121" s="172">
        <f>1918771*C2</f>
        <v>7333638700.5500002</v>
      </c>
      <c r="F121" s="172">
        <f>881478*C2</f>
        <v>3369052989.9000001</v>
      </c>
      <c r="G121" s="172">
        <f>395305*C2</f>
        <v>1510875475.25</v>
      </c>
      <c r="H121" s="172">
        <f>622290*C2</f>
        <v>2378423494.5</v>
      </c>
      <c r="I121" s="101">
        <f t="shared" ref="I121:I123" si="3">SUM(D121:H121)</f>
        <v>64932304423.135109</v>
      </c>
      <c r="J121" s="162" t="s">
        <v>964</v>
      </c>
      <c r="K121" s="102">
        <v>45291</v>
      </c>
    </row>
    <row r="122" spans="1:22" x14ac:dyDescent="0.2">
      <c r="A122" s="170" t="s">
        <v>918</v>
      </c>
      <c r="B122" s="187" t="s">
        <v>963</v>
      </c>
      <c r="C122" s="193"/>
      <c r="D122" s="172">
        <f>7317235.77122444*C2</f>
        <v>27966840979.408371</v>
      </c>
      <c r="E122" s="172">
        <f>1065983.88888889*C2</f>
        <v>4074243722.527782</v>
      </c>
      <c r="F122" s="172">
        <f>489710*C2</f>
        <v>1871696105.5</v>
      </c>
      <c r="G122" s="172">
        <f>219613.888888889*C2</f>
        <v>839375264.02777827</v>
      </c>
      <c r="H122" s="172">
        <f>345716.666666667*C2</f>
        <v>1321346385.8333347</v>
      </c>
      <c r="I122" s="101">
        <f t="shared" si="3"/>
        <v>36073502457.297264</v>
      </c>
      <c r="J122" s="162" t="s">
        <v>964</v>
      </c>
      <c r="K122" s="102">
        <v>45291</v>
      </c>
    </row>
    <row r="123" spans="1:22" x14ac:dyDescent="0.2">
      <c r="A123" s="170" t="s">
        <v>919</v>
      </c>
      <c r="B123" s="187" t="s">
        <v>963</v>
      </c>
      <c r="C123" s="193"/>
      <c r="D123" s="172">
        <f>14634471.5424489*C2</f>
        <v>55933681958.816826</v>
      </c>
      <c r="E123" s="172">
        <f>2131967.77777778*C2</f>
        <v>8148487445.0555639</v>
      </c>
      <c r="F123" s="172">
        <f>979420*C2</f>
        <v>3743392211</v>
      </c>
      <c r="G123" s="172">
        <f>439227.777777778*C2</f>
        <v>1678750528.0555565</v>
      </c>
      <c r="H123" s="172">
        <f>691433.333333333*C2</f>
        <v>2642692771.6666656</v>
      </c>
      <c r="I123" s="101">
        <f t="shared" si="3"/>
        <v>72147004914.59462</v>
      </c>
      <c r="J123" s="162" t="s">
        <v>964</v>
      </c>
      <c r="K123" s="102">
        <v>45291</v>
      </c>
    </row>
    <row r="124" spans="1:22" x14ac:dyDescent="0.2">
      <c r="A124" s="170" t="s">
        <v>920</v>
      </c>
      <c r="B124" s="187" t="s">
        <v>963</v>
      </c>
      <c r="C124" s="193"/>
      <c r="D124" s="172">
        <f>29268943.0848978*C2</f>
        <v>111867363917.63365</v>
      </c>
      <c r="E124" s="172">
        <f>4263935.55555556*C2</f>
        <v>16296974890.111128</v>
      </c>
      <c r="F124" s="172">
        <f>1958840*C2</f>
        <v>7486784422</v>
      </c>
      <c r="G124" s="172">
        <f>878455.555555556*C2</f>
        <v>3357501056.1111131</v>
      </c>
      <c r="H124" s="172">
        <f>1382866.66666667*C2</f>
        <v>5285385543.3333464</v>
      </c>
      <c r="I124" s="101">
        <f>SUM(D124:H124)</f>
        <v>144294009829.18924</v>
      </c>
      <c r="J124" s="162" t="s">
        <v>964</v>
      </c>
      <c r="K124" s="102">
        <v>45291</v>
      </c>
    </row>
    <row r="126" spans="1:22" x14ac:dyDescent="0.2">
      <c r="D126" s="54"/>
    </row>
  </sheetData>
  <mergeCells count="9">
    <mergeCell ref="C95:C97"/>
    <mergeCell ref="C102:C105"/>
    <mergeCell ref="C120:C124"/>
    <mergeCell ref="A4:A9"/>
    <mergeCell ref="D4:D7"/>
    <mergeCell ref="I12:I17"/>
    <mergeCell ref="K12:K17"/>
    <mergeCell ref="A21:A27"/>
    <mergeCell ref="A32:A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UC_ACTUALIZADAS</vt:lpstr>
      <vt:lpstr>UC_RES 011_CONST 2023</vt:lpstr>
      <vt:lpstr>UC_NUEVAS TECNOLOGIAS</vt:lpstr>
      <vt:lpstr>DESAGREGACION-NUEVAS-UC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Leonardo Camacho Ahumada</dc:creator>
  <cp:lastModifiedBy>German Leonardo Camacho Ahumada</cp:lastModifiedBy>
  <dcterms:created xsi:type="dcterms:W3CDTF">2025-06-04T19:44:14Z</dcterms:created>
  <dcterms:modified xsi:type="dcterms:W3CDTF">2025-06-04T20:04:21Z</dcterms:modified>
</cp:coreProperties>
</file>