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2.xml" ContentType="application/vnd.openxmlformats-officedocument.spreadsheetml.pivotTab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Z:\Usuarios\Regulación - Angela María Sarmiento Forero\BDE - Regulación - Angela María Sarmiento Forero\Circular_aplicativo_verificaciones_calidad_SDL\"/>
    </mc:Choice>
  </mc:AlternateContent>
  <xr:revisionPtr revIDLastSave="0" documentId="13_ncr:1_{4064D801-FC21-4468-984C-5774077E27D5}" xr6:coauthVersionLast="47" xr6:coauthVersionMax="47" xr10:uidLastSave="{00000000-0000-0000-0000-000000000000}"/>
  <bookViews>
    <workbookView xWindow="-110" yWindow="-110" windowWidth="19420" windowHeight="10420" tabRatio="667" firstSheet="4" activeTab="7" xr2:uid="{EA6A450E-ECA3-45C6-9F59-2D73391DFF90}"/>
  </bookViews>
  <sheets>
    <sheet name="INFO VERIFICACIÓN" sheetId="10" r:id="rId1"/>
    <sheet name="CUESTIONARIO" sheetId="1" r:id="rId2"/>
    <sheet name="NIVELES DE MADUREZ" sheetId="3" r:id="rId3"/>
    <sheet name="PROCEDIMIENTOS" sheetId="4" r:id="rId4"/>
    <sheet name="REQUISITOS COBERTURA" sheetId="6" r:id="rId5"/>
    <sheet name="REQUISITOS ESQUEMA" sheetId="7" r:id="rId6"/>
    <sheet name="NIVEL ASPECTOS EVALUADOS" sheetId="8" r:id="rId7"/>
    <sheet name="PUNTAJE VERIFICACIÓN" sheetId="9" r:id="rId8"/>
  </sheets>
  <definedNames>
    <definedName name="_xlnm._FilterDatabase" localSheetId="1" hidden="1">CUESTIONARIO!$A$4:$F$139</definedName>
    <definedName name="_xlnm._FilterDatabase" localSheetId="3" hidden="1">PROCEDIMIENTOS!$A$5:$B$5</definedName>
  </definedNames>
  <calcPr calcId="191029"/>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H71" i="1"/>
  <c r="H72" i="1"/>
  <c r="C11" i="9"/>
  <c r="C12" i="9"/>
  <c r="C13" i="9"/>
  <c r="C10" i="9"/>
  <c r="C11" i="8"/>
  <c r="C12" i="8"/>
  <c r="C13" i="8"/>
  <c r="C10" i="8"/>
  <c r="C11" i="7"/>
  <c r="C12" i="7"/>
  <c r="C13" i="7"/>
  <c r="C10" i="7"/>
  <c r="C11" i="6"/>
  <c r="C12" i="6"/>
  <c r="C13" i="6"/>
  <c r="C10" i="6"/>
  <c r="E26" i="9"/>
  <c r="E25" i="9"/>
  <c r="E24" i="9"/>
  <c r="E23" i="9"/>
  <c r="E21" i="9"/>
  <c r="E20" i="9"/>
  <c r="E22" i="9"/>
  <c r="F73" i="1" l="1"/>
  <c r="F72" i="1"/>
  <c r="F71" i="1"/>
  <c r="F7" i="1"/>
  <c r="F8" i="1"/>
  <c r="F9" i="1"/>
  <c r="F11" i="1"/>
  <c r="F12" i="1"/>
  <c r="F13" i="1"/>
  <c r="F14" i="1"/>
  <c r="F15" i="1"/>
  <c r="F16" i="1"/>
  <c r="F17" i="1"/>
  <c r="F18" i="1"/>
  <c r="F19" i="1"/>
  <c r="F20" i="1"/>
  <c r="F21" i="1"/>
  <c r="F23" i="1"/>
  <c r="F24" i="1"/>
  <c r="F25" i="1"/>
  <c r="F26" i="1"/>
  <c r="F27" i="1"/>
  <c r="F28" i="1"/>
  <c r="F29" i="1"/>
  <c r="F30" i="1"/>
  <c r="F31" i="1"/>
  <c r="F32" i="1"/>
  <c r="F33" i="1"/>
  <c r="F35" i="1"/>
  <c r="F36" i="1"/>
  <c r="F37" i="1"/>
  <c r="F38" i="1"/>
  <c r="F40" i="1"/>
  <c r="F41" i="1"/>
  <c r="F42" i="1"/>
  <c r="F44" i="1"/>
  <c r="F45" i="1"/>
  <c r="F46" i="1"/>
  <c r="F48" i="1"/>
  <c r="F49" i="1"/>
  <c r="F50" i="1"/>
  <c r="F51" i="1"/>
  <c r="F52" i="1"/>
  <c r="F53" i="1"/>
  <c r="F54" i="1"/>
  <c r="F55" i="1"/>
  <c r="F56" i="1"/>
  <c r="F57" i="1"/>
  <c r="F58" i="1"/>
  <c r="F59" i="1"/>
  <c r="F60" i="1"/>
  <c r="F61" i="1"/>
  <c r="F62" i="1"/>
  <c r="F63" i="1"/>
  <c r="F64" i="1"/>
  <c r="F65" i="1"/>
  <c r="F66" i="1"/>
  <c r="F67" i="1"/>
  <c r="F68" i="1"/>
  <c r="F69" i="1"/>
  <c r="F70" i="1"/>
  <c r="F75" i="1"/>
  <c r="F76" i="1"/>
  <c r="F77" i="1"/>
  <c r="F78" i="1"/>
  <c r="F79" i="1"/>
  <c r="F80" i="1"/>
  <c r="F81" i="1"/>
  <c r="F82" i="1"/>
  <c r="F83" i="1"/>
  <c r="F84" i="1"/>
  <c r="F85" i="1"/>
  <c r="F86" i="1"/>
  <c r="F87" i="1"/>
  <c r="F88" i="1"/>
  <c r="F89" i="1"/>
  <c r="F90" i="1"/>
  <c r="F92" i="1"/>
  <c r="F93" i="1"/>
  <c r="F94" i="1"/>
  <c r="F95" i="1"/>
  <c r="F96" i="1"/>
  <c r="F97" i="1"/>
  <c r="F98" i="1"/>
  <c r="F99" i="1"/>
  <c r="F100" i="1"/>
  <c r="F101" i="1"/>
  <c r="F102" i="1"/>
  <c r="F103" i="1"/>
  <c r="F104" i="1"/>
  <c r="F105" i="1"/>
  <c r="F107" i="1"/>
  <c r="F108" i="1"/>
  <c r="F109" i="1"/>
  <c r="F111" i="1"/>
  <c r="F112" i="1"/>
  <c r="F113" i="1"/>
  <c r="F114" i="1"/>
  <c r="F115" i="1"/>
  <c r="F116" i="1"/>
  <c r="F117" i="1"/>
  <c r="F118" i="1"/>
  <c r="F119" i="1"/>
  <c r="F120" i="1"/>
  <c r="F121" i="1"/>
  <c r="F122" i="1"/>
  <c r="F124" i="1"/>
  <c r="F125" i="1"/>
  <c r="F126" i="1"/>
  <c r="F127" i="1"/>
  <c r="F128" i="1"/>
  <c r="F129" i="1"/>
  <c r="F130" i="1"/>
  <c r="F131" i="1"/>
  <c r="F132" i="1"/>
  <c r="F133" i="1"/>
  <c r="F134" i="1"/>
  <c r="F135" i="1"/>
  <c r="F136" i="1"/>
  <c r="F137" i="1"/>
  <c r="F138" i="1"/>
  <c r="F139" i="1"/>
  <c r="H8" i="1" l="1"/>
  <c r="H9" i="1"/>
  <c r="I9" i="1" s="1"/>
  <c r="H11" i="1"/>
  <c r="I11" i="1" s="1"/>
  <c r="H12" i="1"/>
  <c r="H13" i="1"/>
  <c r="I13" i="1" s="1"/>
  <c r="H14" i="1"/>
  <c r="I14" i="1" s="1"/>
  <c r="H15" i="1"/>
  <c r="I15" i="1" s="1"/>
  <c r="H16" i="1"/>
  <c r="I16" i="1" s="1"/>
  <c r="H17" i="1"/>
  <c r="I17" i="1" s="1"/>
  <c r="H18" i="1"/>
  <c r="I18" i="1" s="1"/>
  <c r="H19" i="1"/>
  <c r="I19" i="1" s="1"/>
  <c r="H20" i="1"/>
  <c r="I20" i="1" s="1"/>
  <c r="H21" i="1"/>
  <c r="I21" i="1" s="1"/>
  <c r="H23" i="1"/>
  <c r="H24" i="1"/>
  <c r="I24" i="1" s="1"/>
  <c r="H25" i="1"/>
  <c r="I25" i="1" s="1"/>
  <c r="H26" i="1"/>
  <c r="I26" i="1" s="1"/>
  <c r="H27" i="1"/>
  <c r="I27" i="1" s="1"/>
  <c r="H28" i="1"/>
  <c r="I28" i="1" s="1"/>
  <c r="H29" i="1"/>
  <c r="I29" i="1" s="1"/>
  <c r="H30" i="1"/>
  <c r="I30" i="1" s="1"/>
  <c r="H31" i="1"/>
  <c r="I31" i="1" s="1"/>
  <c r="H32" i="1"/>
  <c r="I32" i="1" s="1"/>
  <c r="H33" i="1"/>
  <c r="I33" i="1" s="1"/>
  <c r="H35" i="1"/>
  <c r="H36" i="1"/>
  <c r="I36" i="1" s="1"/>
  <c r="H37" i="1"/>
  <c r="I37" i="1" s="1"/>
  <c r="H38" i="1"/>
  <c r="I38" i="1" s="1"/>
  <c r="H40" i="1"/>
  <c r="H41" i="1"/>
  <c r="I41" i="1" s="1"/>
  <c r="H42" i="1"/>
  <c r="I42" i="1" s="1"/>
  <c r="H44" i="1"/>
  <c r="H45" i="1"/>
  <c r="I45" i="1" s="1"/>
  <c r="H46" i="1"/>
  <c r="I46" i="1" s="1"/>
  <c r="H48" i="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69" i="1"/>
  <c r="I69" i="1" s="1"/>
  <c r="H70" i="1"/>
  <c r="I70" i="1" s="1"/>
  <c r="D19" i="6"/>
  <c r="H73" i="1"/>
  <c r="H75" i="1"/>
  <c r="H76" i="1"/>
  <c r="I76" i="1" s="1"/>
  <c r="H77" i="1"/>
  <c r="I77" i="1" s="1"/>
  <c r="H78" i="1"/>
  <c r="I78" i="1" s="1"/>
  <c r="H79" i="1"/>
  <c r="I79" i="1" s="1"/>
  <c r="H80" i="1"/>
  <c r="I80" i="1" s="1"/>
  <c r="H81" i="1"/>
  <c r="I81" i="1" s="1"/>
  <c r="H82" i="1"/>
  <c r="I82" i="1" s="1"/>
  <c r="H83" i="1"/>
  <c r="I83" i="1" s="1"/>
  <c r="H84" i="1"/>
  <c r="I84" i="1" s="1"/>
  <c r="H85" i="1"/>
  <c r="I85" i="1" s="1"/>
  <c r="H86" i="1"/>
  <c r="I86" i="1" s="1"/>
  <c r="H87" i="1"/>
  <c r="I87" i="1" s="1"/>
  <c r="H88" i="1"/>
  <c r="I88" i="1" s="1"/>
  <c r="H89" i="1"/>
  <c r="I89" i="1" s="1"/>
  <c r="H90" i="1"/>
  <c r="I90" i="1" s="1"/>
  <c r="H92" i="1"/>
  <c r="H93" i="1"/>
  <c r="I93" i="1" s="1"/>
  <c r="H94" i="1"/>
  <c r="I94" i="1" s="1"/>
  <c r="H95" i="1"/>
  <c r="I95" i="1" s="1"/>
  <c r="H96" i="1"/>
  <c r="I96" i="1" s="1"/>
  <c r="H97" i="1"/>
  <c r="I97" i="1" s="1"/>
  <c r="H98" i="1"/>
  <c r="I98" i="1" s="1"/>
  <c r="H99" i="1"/>
  <c r="I99" i="1" s="1"/>
  <c r="H100" i="1"/>
  <c r="I100" i="1" s="1"/>
  <c r="H101" i="1"/>
  <c r="I101" i="1" s="1"/>
  <c r="H102" i="1"/>
  <c r="I102" i="1" s="1"/>
  <c r="H103" i="1"/>
  <c r="I103" i="1" s="1"/>
  <c r="H104" i="1"/>
  <c r="I104" i="1" s="1"/>
  <c r="H105" i="1"/>
  <c r="I105" i="1" s="1"/>
  <c r="H111" i="1"/>
  <c r="H122" i="1"/>
  <c r="I122" i="1" s="1"/>
  <c r="H107" i="1"/>
  <c r="I107" i="1" s="1"/>
  <c r="H108" i="1"/>
  <c r="I108" i="1" s="1"/>
  <c r="H109" i="1"/>
  <c r="I109" i="1" s="1"/>
  <c r="H112" i="1"/>
  <c r="H113" i="1"/>
  <c r="I113" i="1" s="1"/>
  <c r="H114" i="1"/>
  <c r="I114" i="1" s="1"/>
  <c r="H115" i="1"/>
  <c r="I115" i="1" s="1"/>
  <c r="H116" i="1"/>
  <c r="I116" i="1" s="1"/>
  <c r="H117" i="1"/>
  <c r="I117" i="1" s="1"/>
  <c r="H118" i="1"/>
  <c r="I118" i="1" s="1"/>
  <c r="H119" i="1"/>
  <c r="I119" i="1" s="1"/>
  <c r="H120" i="1"/>
  <c r="I120" i="1" s="1"/>
  <c r="H121" i="1"/>
  <c r="I121" i="1" s="1"/>
  <c r="H124" i="1"/>
  <c r="H125" i="1"/>
  <c r="I125" i="1" s="1"/>
  <c r="H126" i="1"/>
  <c r="I126" i="1" s="1"/>
  <c r="H127" i="1"/>
  <c r="I127" i="1" s="1"/>
  <c r="H128" i="1"/>
  <c r="I128" i="1" s="1"/>
  <c r="H129" i="1"/>
  <c r="I129" i="1" s="1"/>
  <c r="H130" i="1"/>
  <c r="I130" i="1" s="1"/>
  <c r="H131" i="1"/>
  <c r="I131" i="1" s="1"/>
  <c r="H132" i="1"/>
  <c r="I132" i="1" s="1"/>
  <c r="H133" i="1"/>
  <c r="I133" i="1" s="1"/>
  <c r="H134" i="1"/>
  <c r="I134" i="1" s="1"/>
  <c r="H135" i="1"/>
  <c r="I135" i="1" s="1"/>
  <c r="H136" i="1"/>
  <c r="I136" i="1" s="1"/>
  <c r="H137" i="1"/>
  <c r="I137" i="1" s="1"/>
  <c r="H138" i="1"/>
  <c r="I138" i="1" s="1"/>
  <c r="H139" i="1"/>
  <c r="I139" i="1" s="1"/>
  <c r="H7" i="1"/>
  <c r="H10" i="1" l="1"/>
  <c r="D20" i="7" s="1"/>
  <c r="F20" i="7" s="1"/>
  <c r="I73" i="1"/>
  <c r="D21" i="6"/>
  <c r="F21" i="6" s="1"/>
  <c r="I72" i="1"/>
  <c r="D20" i="6"/>
  <c r="F20" i="6" s="1"/>
  <c r="I71" i="1"/>
  <c r="H110" i="1"/>
  <c r="H106" i="1"/>
  <c r="I92" i="1"/>
  <c r="H91" i="1"/>
  <c r="H23" i="9" s="1"/>
  <c r="I48" i="1"/>
  <c r="H47" i="1"/>
  <c r="I111" i="1"/>
  <c r="I124" i="1"/>
  <c r="H123" i="1"/>
  <c r="I112" i="1"/>
  <c r="I75" i="1"/>
  <c r="H74" i="1"/>
  <c r="E20" i="8" s="1"/>
  <c r="I44" i="1"/>
  <c r="H43" i="1"/>
  <c r="D24" i="7" s="1"/>
  <c r="F24" i="7" s="1"/>
  <c r="I35" i="1"/>
  <c r="H34" i="1"/>
  <c r="D22" i="7" s="1"/>
  <c r="F22" i="7" s="1"/>
  <c r="I40" i="1"/>
  <c r="H39" i="1"/>
  <c r="D23" i="7" s="1"/>
  <c r="F23" i="7" s="1"/>
  <c r="I23" i="1"/>
  <c r="H22" i="1"/>
  <c r="D21" i="7" s="1"/>
  <c r="F21" i="7" s="1"/>
  <c r="I8" i="1"/>
  <c r="H6" i="1"/>
  <c r="I12" i="1"/>
  <c r="E22" i="8" l="1"/>
  <c r="G22" i="8" s="1"/>
  <c r="H24" i="9"/>
  <c r="H26" i="9"/>
  <c r="E24" i="8"/>
  <c r="G24" i="8" s="1"/>
  <c r="H25" i="9"/>
  <c r="E23" i="8"/>
  <c r="G23" i="8" s="1"/>
  <c r="D19" i="7"/>
  <c r="E28" i="7" s="1"/>
  <c r="H21" i="9"/>
  <c r="E19" i="8"/>
  <c r="H22" i="9"/>
  <c r="G20" i="8"/>
  <c r="E21" i="8"/>
  <c r="G21" i="8" s="1"/>
  <c r="F27" i="6"/>
  <c r="F19" i="6"/>
  <c r="H5" i="1"/>
  <c r="H20" i="9" s="1"/>
  <c r="B35" i="9" l="1"/>
  <c r="F38" i="9" s="1"/>
  <c r="F19" i="7"/>
  <c r="G19" i="8"/>
  <c r="E25" i="8"/>
  <c r="G25" i="8" s="1"/>
</calcChain>
</file>

<file path=xl/sharedStrings.xml><?xml version="1.0" encoding="utf-8"?>
<sst xmlns="http://schemas.openxmlformats.org/spreadsheetml/2006/main" count="941" uniqueCount="554">
  <si>
    <t>CONSECUTIVO</t>
  </si>
  <si>
    <t>PREGUNTA</t>
  </si>
  <si>
    <t>TIPOLOGIA DE NIVEL DE MADUREZ</t>
  </si>
  <si>
    <t>CALIFICACIÓN POSIBLE</t>
  </si>
  <si>
    <t>CUMPLIMIENTO DE REQUISITOS - CR</t>
  </si>
  <si>
    <t>a. Vinculación de cada usuario a la red de distribución, identificando los elementos a través de los cuales se conecta al SDL, como son los transformadores de nivel de tensión 1, 2 y 3 y los circuitos de nivel de tensión 1, 2 y 3. El OR deberá contar con un procedimiento que garantice la actualización permanente de la información de georreferenciación de la red y de la vinculación de usuarios a la red de distribución, que haga parte de su certificación de gestión de la calidad</t>
  </si>
  <si>
    <r>
      <t>¿Existe correcta vinculación entre los usuarios, transfor</t>
    </r>
    <r>
      <rPr>
        <sz val="11"/>
        <rFont val="Calibri"/>
        <family val="2"/>
        <scheme val="minor"/>
      </rPr>
      <t>madores y circuitos? Utilizar la muestra. Margen de tolerancia del 5% sobre la obligación.</t>
    </r>
  </si>
  <si>
    <t>5.2.10.a</t>
  </si>
  <si>
    <t>Dicotómica</t>
  </si>
  <si>
    <t>¿El OR  dentro del listado maestro de documentos de su SGC, dentro de su proceso de distribución,  cuenta con un procedimiento que garantiza la actualización permanente de la  vinculación de usuarios a la red de distribución, que hace parte de su certificación de gestión de la calidad, y cuenta con soportes de su aplicación?</t>
  </si>
  <si>
    <t xml:space="preserve">¿El OR dentro del listado maestro de documentos de su SGC, dentro de su proceso de distribución, cuenta con un procedimiento que garantice la actualización permanente de la información de georreferenciación de la red, que haga parte de su certificación de gestión de la calidad y soportes de su aplicación? </t>
  </si>
  <si>
    <t xml:space="preserve">5.2.10.a </t>
  </si>
  <si>
    <t>b.  Certificación del sistema de medición y procedimientos de registro y reporte del OR, en el que se incluyen como mínimo las condiciones establecidas en esta resolución</t>
  </si>
  <si>
    <t>¿El OR tiene actualizada la Certificación de Gestión de Calidad de su proceso de distribución y se encuentra en el mapa de procesos, incluidos los procedimientos para la medición, el registro y el reporte de los eventos del servicio?</t>
  </si>
  <si>
    <t>5.2.10.b</t>
  </si>
  <si>
    <t>5.2.13.1.a</t>
  </si>
  <si>
    <t>¿El OR dentro del listado maestro de documentos de su SGC  tiene un procedimiento para la captura y manejo de la información proveniente de telemedición de eventos sucedidos en su SDL, dentro de su proceso de distribución, y tiene soportes de su aplicación?</t>
  </si>
  <si>
    <t>5.2.11.2</t>
  </si>
  <si>
    <t>¿El OR dentro del listado maestro de documentos de su SGC  tiene un procedimiento de registro de llamadas relacionadas con los eventos del servicio, dentro de su proceso de distribución, y tiene soportes de su aplicación?</t>
  </si>
  <si>
    <t>¿El OR dentro del listado maestro de documentos de su SGC tiene un procedimiento que incluye los criterios para modificar o eliminar eventos en los reportes al LAC, son conocidos por el personal encargado de estas funciones, se encuentran dentro de su proceso de distribución y el OR tiene soportes de su aplicación?</t>
  </si>
  <si>
    <t>5.2.11.3.3</t>
  </si>
  <si>
    <t>¿El OR dentro del listado maestro de documentos de su SGC  tiene un procedimiento para asegurar el registro confiable de un evento, sus causas y tiempos por parte de las cuadrillas, dentro de su proceso de distribución, y tiene y soportes de su aplicación?</t>
  </si>
  <si>
    <t>¿El OR dentro del listado maestro de documentos de su SGC tiene un procedimiento para asegurar el registro confiable de un evento, sus  causas y tiempos por parte de los operadores del sistema de distribución, dentro de su proceso de distribución, y tiene soportes de su aplicación?</t>
  </si>
  <si>
    <t>¿El OR dentro del listado maestro de documentos de su SGC tiene un procedimiento de manejo de la información requerida para reportes al LAC y el almacenamiento de la información histórica de los reportes y formatos, dentro de su proceso de distribución, y tiene soportes de su aplicación?</t>
  </si>
  <si>
    <t>5.2.13.1.g</t>
  </si>
  <si>
    <t>¿El OR dentro del listado maestro de documentos de su SGC tiene un procedimiento de manejo de la información requerida para reportes al SUI y el almacenamiento de la información histórica de los reportes y formatos, dentro de su proceso de distribución, y tiene soportes de su aplicación?</t>
  </si>
  <si>
    <t>5.2.13.1.f</t>
  </si>
  <si>
    <t>¿El OR dentro del listado maestro de documentos de su SGC tiene un procedimiento para cálculo de los indicadores de calidad  y el almacenamiento de la información histórica, dentro de su proceso de distribución, y tiene soportes de su aplicación?</t>
  </si>
  <si>
    <t>5.2.13.1.e</t>
  </si>
  <si>
    <t xml:space="preserve">¿El OR dentro del listado maestro de documentos de su SGC cuenta con un procedimiento para reportar la información necesaria para el cálculo de las compensaciones por parte del comercializador, según lo establecido en el numeral 5.2.4.3,  dentro de su proceso de Distribución, y tiene soportes de su aplicación? </t>
  </si>
  <si>
    <t>5.2.13.1.k</t>
  </si>
  <si>
    <t xml:space="preserve">c. Sistema de gestión de la distribución, DMS </t>
  </si>
  <si>
    <t>5.2.10.c</t>
  </si>
  <si>
    <t>¿El OR cuenta con un sistema de información  histórica, HIS, que se encuentra operativo e integrado al DMS?</t>
  </si>
  <si>
    <t>¿El OR cuenta con un sistema de información geográfica, GIS, se encuentra operativo  e integrado  al DMS?</t>
  </si>
  <si>
    <t>¿El OR cuenta con un sistema de gestión de eventos, OMS, que se encuentra operativo e integrado al DMS?</t>
  </si>
  <si>
    <t>¿El OR cuenta con un servicio de reporte de eventos vía telefónica, IVR, operativo e integrado con el DMS?</t>
  </si>
  <si>
    <t>¿Es posible para cualquier usuario comunicarse de manera gratuita con el servicio de reporte de eventos vía telefónica, IVR, a través de cualquier línea telefónica móvil o fija disponible en el país, la cual es exclusiva para el reporte de los eventos percibidos por el usuario?</t>
  </si>
  <si>
    <t>5.2.13.1.d</t>
  </si>
  <si>
    <t>¿El OR cuenta con un sistema de información de usuarios, CIS, operativo e integrado al DMS?</t>
  </si>
  <si>
    <t>¿El OR cuenta con un sistema de información de cuadrillas, CMS, operativo e  integrado al DMS?</t>
  </si>
  <si>
    <t>¿El OR cuenta con una estructura de base de datos que permita gestionar la información del DMS de forma integrada interrelacionando la información de eventos de los diferentes sistemas que componen el DMS?</t>
  </si>
  <si>
    <t>d. Telemedición y control automático en elementos de corte y maniobra instalados en todas las cabeceras de circuito</t>
  </si>
  <si>
    <t xml:space="preserve">¿El OR cuenta con equipos de corte y maniobra instalados en el 100% de las cabeceras de alimentadores? </t>
  </si>
  <si>
    <t>5.2.10.d</t>
  </si>
  <si>
    <t xml:space="preserve">¿Se controlan de manera remota desde el Centro de Control de Distribución los equipos de corte y maniobra, instalados  en el 100 %  de las cabeceras de los circuitos?. </t>
  </si>
  <si>
    <t>¿Desde los equipos de corte y maniobra de las cabeceras de alimentadores se reporta información telemedida de eventos al DMS, con su respectiva estampa de tiempo, sincronizada con la hora oficial colombiana y con una resolución de un (1) milisegundo?</t>
  </si>
  <si>
    <t xml:space="preserve">e. Contar con un segundo equipo instalado en por lo menos el 90% de los circuitos de los niveles de tensión 2 y 3 del OR, el cual por lo menos debe ser telemedido y detectar ausencia o presencia de tensión en el circuito. Este equipo es adicional al mencionado en el literal d anterior. </t>
  </si>
  <si>
    <t xml:space="preserve">¿El OR cuenta con un segundo equipo, telemedido, de detección de ausencia o presencia de tensión, instalado en el 90% de los alimentadores, ubicados en puntos diferentes a la cabecera? </t>
  </si>
  <si>
    <t>5.2.10.e</t>
  </si>
  <si>
    <t>¿El segundo equipo se mantiene funcionando por lo menos el 90% del tiempo?</t>
  </si>
  <si>
    <t>f. Contar con un tercer equipo de telemedición, que sea de corte y maniobra y telecontrolado, adicional a los mencionados en los literales d y e. Estos equipos deben estar instalados en por lo menos el 70% de los circuitos de los niveles de tensión 2 y 3. Los OR tendrán un plazo máximo de un año para el cumplimiento de este requisito, contado a partir de la entrada en vigencia de la resolución con la que se le aprueba el ingreso al OR</t>
  </si>
  <si>
    <t>¿El OR cuenta con un tercer equipo de telemedición, de corte y maniobra, telecontrolado e instalado en el 70% de los circuitos?. Si el OR todavía no debe cumplir con este requisito debe dejarse la observación y marcar como cumplido.</t>
  </si>
  <si>
    <t>5.2.10.f</t>
  </si>
  <si>
    <t>¿Los terceros equipos de telemedición se mantienen funcionando por lo menos el 90% del tiempo?</t>
  </si>
  <si>
    <t>CUMPLIMIENTO DE OBLIGACIONES REGULATORIAS - CO</t>
  </si>
  <si>
    <t xml:space="preserve">¿Los códigos de circuitos, transformadores y usuarios que son utilizados para los reportes, son asignados por el OR? </t>
  </si>
  <si>
    <t>Documentación</t>
  </si>
  <si>
    <t>5.2.13.1.b</t>
  </si>
  <si>
    <t>5.2.13.1.h</t>
  </si>
  <si>
    <t>Cumplimiento</t>
  </si>
  <si>
    <t>¿El OR ha informado mensualmente al comercializador sobre los cambios en la vinculación de los usuarios que se hayan producido en su SDL? Verificar a través de los soportes que tenga el OR al respecto.</t>
  </si>
  <si>
    <t>5.2.13.1.i</t>
  </si>
  <si>
    <t>¿Los eventos no considerados en el cálculo de los indicadores cuentan con constancia de radicación ante la SSPD para su eliminación? Utilizar muestra.</t>
  </si>
  <si>
    <t>¿Los eventos modificados para el cálculo de los indicadores cuentan con constancia de radicación ante la SSPD para su modificación? Utilizar muestra.</t>
  </si>
  <si>
    <t>¿El OR reporta al SUI la información que necesita el comercializador para el cálculo de las compensaciones de que trata el numeral 5.2.4.3, con los requerimientos y plazos establecidos en el SUI para tal fin? Verificar el soporte.</t>
  </si>
  <si>
    <t>Cuando en el sistema del OR se han presentado eventos clasificados como de alto impacto de acuerdo con el artículo 3 de la Resolución 015 de 2018, ¿estos fueron reportados a la SSPD de manera inmediata a través del sistema dispuesto por el LAC? En caso de que en el sistema del OR no se hayan presentado eventos de alto impacto responder "SI".</t>
  </si>
  <si>
    <t>¿El OR tiene disponible el documento de soporte del cálculo de los indicadores de calidad media e individual y de los incentivos calculados para el proceso de verificación de la información?</t>
  </si>
  <si>
    <t>5.2.13.1.j
5.2.11.4</t>
  </si>
  <si>
    <t>¿El OR cuenta con la información histórica de eventos ocurridos en el sistema de distribución de por lo menos 5 años atrás, registrada en el sistema HIS? Si no han pasado cinco años entre el año a evaluar y  el primer año del plan de inversiones del OR, solo deben verificarse el número de años posible.</t>
  </si>
  <si>
    <t>5.2.13.1.j
5.2.11.2</t>
  </si>
  <si>
    <t>¿El OR cuenta con un sistema de archivamiento externo de largo plazo de la información de eventos  sucedidos en el sistema de distribución ?</t>
  </si>
  <si>
    <r>
      <t xml:space="preserve">¿Cuando existe un evento programado en el SDL, el  OR  ha informado a los usuarios afectados, con una antelación mínima de 48 horas a través de cualquier medio de comunicación masivo? </t>
    </r>
    <r>
      <rPr>
        <sz val="11"/>
        <rFont val="Calibri"/>
        <family val="2"/>
        <scheme val="minor"/>
      </rPr>
      <t>Utilizar muestra.</t>
    </r>
  </si>
  <si>
    <t>5.2.13.1.j
5.2.13.1</t>
  </si>
  <si>
    <t xml:space="preserve">¿Los eventos sucedidos en las redes del OR son clasificados utilizando únicamente las causas definidas en la circular CREG 063 de 2019 o la que la modifique? Utilizar la muestra. </t>
  </si>
  <si>
    <t>¿La asignación de las exclusiones definidas en el numeral 5.2.2, en caso de que aplique, corresponde únicamente a la definida en la circular CREG 063 de 2019, en donde se determina cuál corrresponde según la respectiva causa? Utilizar muestra.</t>
  </si>
  <si>
    <t>¿Los reportes realizados por el OR al LAC utilizan los mismos códigos de elementos (transformador y circuito) utilizados para la vinculación de usuarios reportada al SUI?  Utilizar muestra.</t>
  </si>
  <si>
    <t>5.2.11.3.2</t>
  </si>
  <si>
    <t>¿Los eventos debidos a trabajos de reposición o modernización en subestaciones han sido informados a la SSPD y a los usuarios afectados, como se establece en el literal n del numeral 5.2.2?</t>
  </si>
  <si>
    <t>¿Cuál es el porcentaje de envío a tiempo de los reportes diarios al LAC?</t>
  </si>
  <si>
    <t>5.2.13.1.g
5.2.11.3.2</t>
  </si>
  <si>
    <t xml:space="preserve">¿El OR ha entregado al LAC, dentro de los dos días hábiles siguientes a la finalización de cada mes, en los medios que este disponga, la constancia de radicación hecha ante la SSPD del informe de justificación de las modificaciones o eliminaciones de eventos reportadas? </t>
  </si>
  <si>
    <t>5.2.13.1.g
5.2.11.3.4</t>
  </si>
  <si>
    <t>¿Cuál es el porcentaje de envío a tiempo de los reportes mensuales de indicadores e incentivos al SUI?</t>
  </si>
  <si>
    <t>5.2.13.1.e
5.2.13.1.f</t>
  </si>
  <si>
    <t xml:space="preserve">¿El OR  reportó los indicadores adicionales de calidad media, de que trata el numeral 5.2.6.2 de la Resolución 015 de 2018? </t>
  </si>
  <si>
    <t>¿El OR utiliza el servicio web para el reporte de eventos al LAC, de acuerdo con los detalles técnicos establecidos por el LAC?</t>
  </si>
  <si>
    <t>5.2.11.3.1</t>
  </si>
  <si>
    <t>¿Las nuevas redes para ampliar cobertura instaladas por el OR en el año de evaluación cumplen con los requisitos de telemedición y control? (Si el OR no instaló nuevas redes para ampliar cobertura responder Sí)</t>
  </si>
  <si>
    <t>5.2.14.3</t>
  </si>
  <si>
    <t>En el caso de que el OR en el año evaluado haya instalado redes para ampliar cobertura, ¿la información de vinculación de los nuevos clientes se encuentra incluida dentro de la información de viculación cliente - red del OR? (Si el OR no instaló nuevas redes para ampliar cobertura responder sí)</t>
  </si>
  <si>
    <t>En el caso de que el OR en el año evaluado haya instalado redes para ampliar cobertura, ¿ha reportado al LAC la información de los eventos sucedidos en las nuevas redes y la ha considerado para el cálculo de los indicadores de calidad? (Si el OR no instaló nuevas redes para ampliar cobertura responder sí)</t>
  </si>
  <si>
    <t>MADUREZ EN LA IMPLEMENTACION DEL ESQUEMA-M</t>
  </si>
  <si>
    <t xml:space="preserve">¿	El OR tiene una estructura de mando y una estructura operativa claramente definida y formalmente documentada y aprobada? </t>
  </si>
  <si>
    <t>5.2.13.1</t>
  </si>
  <si>
    <t>¿El OR tiene definidos y documentados de manera clara y precisa, los roles y responsabilidades del personal participante en las tareas relacionadas con la medición, registro, reporte para el cálculo de variables del esquema de incentivos y compensaciones?</t>
  </si>
  <si>
    <t xml:space="preserve">¿Ha llevado a cabo el OR cursos o jornadas de capacitación dentro del periodo del alcance de la auditoría,  dirigidos a las funciones específicas de cada miembro del personal, según sus responsabilidades dentro de la aplicación del esquema de incentivos y compensaciones, y están soportados? </t>
  </si>
  <si>
    <t>¿Qué porcentaje del personal que realiza funciones relacionadas con la aplicación del esquema de incentivos y compensaciones ha participado alguna vez en los cursos o jornadas de capacitación mencionadas, dentro del periodo de alcance de la auditoría?</t>
  </si>
  <si>
    <t xml:space="preserve">¿El sistema del servicio de reporte de eventos vía telefónica, IVR, asigna automáticamente la fecha y hora de la llamada al campo de fecha y hora de inicio del evento reportado? 
</t>
  </si>
  <si>
    <t>Cuando por las diferentes fuentes es registrada la ocurrencia de un evento, ¿Se actualizan los despliegues gráficos en el sistema GIS de manera automática?</t>
  </si>
  <si>
    <t>¿El OR tiene activados logs de auditoria de la(s) base (s) de datos que soportan las diversas aplicaciones que gestionan la información de los eventos que hacen parte del DMS, o en su defecto cuenta con funcionalidades que permiten realizar trazabilidad a las modificaciones, eliminaciones o adiciones de eventos?</t>
  </si>
  <si>
    <t xml:space="preserve">5.2.11.3.4 </t>
  </si>
  <si>
    <t>¿Se usa la misma base de datos para almacenar la información relativa a los eventos y para la generación de reportes?</t>
  </si>
  <si>
    <t xml:space="preserve">¿Para el operador o agente de atención telefónica es imposible  asignar o modificar manualmente el tiempo de recepción de la llamada?
</t>
  </si>
  <si>
    <t>¿Para el operador o agente de atención telefónica es imposible asignar o modificar el código de transformador o circuito por uno diferente al que le corresponde al usuario identificado como afectado en un reporte hecho mediante llamada al servicio IVR?</t>
  </si>
  <si>
    <t>¿En la base de datos del SCADA, es imposible que el operador o analista del centro de control ingrese o modifique  el tiempo de apertura o cierre de un evento, en el sistema de telemedición?</t>
  </si>
  <si>
    <t>¿En la base de datos del Sistema de Gestión de Distribución, es imposible para el operador o analista del centro de control ingresar o modificar la identificación del transformador o circuito asociado a cualquier evento?</t>
  </si>
  <si>
    <t>¿Para el operador o analista del centro de control es imposible ingresar o modificar los tiempos asociados al inicio de cualquier evento en la base de datos del OMS  en la que se registran los eventos?</t>
  </si>
  <si>
    <t xml:space="preserve">5.2.11.2 </t>
  </si>
  <si>
    <r>
      <t>¿El sistema de gestión de reportes del OR cuenta con gestión de logs de auditoria que permita registrar la trazabilidad de los cambios que se generan en los diferentes reportes</t>
    </r>
    <r>
      <rPr>
        <sz val="11"/>
        <color theme="1"/>
        <rFont val="Calibri"/>
        <family val="2"/>
        <scheme val="minor"/>
      </rPr>
      <t xml:space="preserve"> al LAC?</t>
    </r>
  </si>
  <si>
    <t>5.2.11.3.5</t>
  </si>
  <si>
    <t>¿El sistema de gestión de reportes del OR cuenta con gestión de logs de auditoria que permita registrar la trazabilidad de los cambios que se generan en los diferentes reportes al SUI?</t>
  </si>
  <si>
    <t>CALIDAD DE LA INFORMACION REGISTRADA-QI</t>
  </si>
  <si>
    <t>¿El OR tiene en sus bases de datos un esquema configurado y activado para el control de acceso, con perfiles y usuarios claramente definidos y aprobados?</t>
  </si>
  <si>
    <t xml:space="preserve">En el servicio de reporte de eventos vía telefónica IVR, ¿todas las llamadas son registradas y reflejadas en el Sistema de Gestión de la Distribución? Utilizar la muestra. </t>
  </si>
  <si>
    <t>5.2.11.1</t>
  </si>
  <si>
    <r>
      <t xml:space="preserve">¿Para la clasificación en los grupos de calidad de transformadores y circuitos se determina el índice de riesgo de falla con base en los índices de riesgo por municipio que se establecen en el capítulo 16 de la Resolución CREG 015 de 2018? </t>
    </r>
    <r>
      <rPr>
        <sz val="11"/>
        <rFont val="Calibri"/>
        <family val="2"/>
        <scheme val="minor"/>
      </rPr>
      <t>Utilizar la muestra.</t>
    </r>
  </si>
  <si>
    <r>
      <t xml:space="preserve">Para la clasificación en los grupos de calidad de transformadores y circuitos se establece la zona urbana según la regla prevista en el numeral 5.2.4.1 de la Resolución CREG 015 de 2018? </t>
    </r>
    <r>
      <rPr>
        <sz val="11"/>
        <rFont val="Calibri"/>
        <family val="2"/>
        <scheme val="minor"/>
      </rPr>
      <t>Utilizar la muestra.</t>
    </r>
  </si>
  <si>
    <r>
      <t xml:space="preserve">Para la clasificación en los grupos de calidad de transformadores y circuitos se establece la zona rural según la regla prevista en el numeral 5.2.4.1 de la Resolución CREG 015 de 2018? </t>
    </r>
    <r>
      <rPr>
        <sz val="11"/>
        <rFont val="Calibri"/>
        <family val="2"/>
        <scheme val="minor"/>
      </rPr>
      <t>Utilizar la muestra</t>
    </r>
    <r>
      <rPr>
        <sz val="11"/>
        <color rgb="FF00B0F0"/>
        <rFont val="Calibri"/>
        <family val="2"/>
        <scheme val="minor"/>
      </rPr>
      <t>.</t>
    </r>
  </si>
  <si>
    <r>
      <t xml:space="preserve">¿El grupo de calidad asignado al usuario es el grupo al que pertenece el transformador al que se conecta? Si el usuario se conecta directamente al circuito su grupo de calidad es al que pertenece el circuito? </t>
    </r>
    <r>
      <rPr>
        <sz val="11"/>
        <rFont val="Calibri"/>
        <family val="2"/>
        <scheme val="minor"/>
      </rPr>
      <t>Utilizar la muestra.</t>
    </r>
  </si>
  <si>
    <t xml:space="preserve">Cuándo los eventos afectan elementos aguas abajo, ¿la información de afectación u ocurrencia de un evento en estos elementos puede ser verificada en la base de datos del DMS? Utilizar la muestra. </t>
  </si>
  <si>
    <t xml:space="preserve">¿Se registra el inicio de los eventos por trabajos programados inmediatamente estos comienzan? Utilizar la muestra. </t>
  </si>
  <si>
    <t>¿La hora de inicio de los eventos no programados corresponde a la registrada en los sistemas de telemedición, en la hora de recepción del reporte en el servicio de atención telefónica o en la informada por las cuadrillas de campo? Utilizar la muestra.</t>
  </si>
  <si>
    <r>
      <t>¿La topología de la red está completa y actualizada en el sistema GIS?</t>
    </r>
    <r>
      <rPr>
        <sz val="11"/>
        <color rgb="FF00B0F0"/>
        <rFont val="Calibri"/>
        <family val="2"/>
        <scheme val="minor"/>
      </rPr>
      <t xml:space="preserve"> </t>
    </r>
    <r>
      <rPr>
        <sz val="11"/>
        <rFont val="Calibri"/>
        <family val="2"/>
        <scheme val="minor"/>
      </rPr>
      <t>Utilizar la muestra</t>
    </r>
    <r>
      <rPr>
        <sz val="11"/>
        <color rgb="FF00B0F0"/>
        <rFont val="Calibri"/>
        <family val="2"/>
        <scheme val="minor"/>
      </rPr>
      <t xml:space="preserve">. </t>
    </r>
  </si>
  <si>
    <t xml:space="preserve">¿En comparación con los reportes diarios al LAC, la hora de inicio de los eventos es igual a la que proviene del servicio de reporte de eventos vía telefónica IVR? Utilizar la muestra. </t>
  </si>
  <si>
    <t>5.2.11.3</t>
  </si>
  <si>
    <t>¿En comparación con los reportes diarios al LAC, la hora de finalización de los  eventos es igual a la que proviene del sistema de telemedición? Utilizar la muestra.</t>
  </si>
  <si>
    <t>CALIDAD DE LOS CALCULOS-QC</t>
  </si>
  <si>
    <t>CALIDAD DE LA INFORMACION REPORTADA-QR</t>
  </si>
  <si>
    <r>
      <t>¿Los registros de eventos reportados al LAC para el cálculo de los diferentes indicadores de calidad pueden reconstruirse?</t>
    </r>
    <r>
      <rPr>
        <sz val="11"/>
        <rFont val="Calibri"/>
        <family val="2"/>
        <scheme val="minor"/>
      </rPr>
      <t xml:space="preserve"> Utilizar muestra.</t>
    </r>
  </si>
  <si>
    <r>
      <t>¿Los datos reportados al SUI de indicadores de calidad media acumulada mensualmente pueden reconstruirse?</t>
    </r>
    <r>
      <rPr>
        <sz val="11"/>
        <color rgb="FF00B0F0"/>
        <rFont val="Calibri"/>
        <family val="2"/>
        <scheme val="minor"/>
      </rPr>
      <t xml:space="preserve"> </t>
    </r>
    <r>
      <rPr>
        <sz val="11"/>
        <rFont val="Calibri"/>
        <family val="2"/>
        <scheme val="minor"/>
      </rPr>
      <t>Utilizar muestra.</t>
    </r>
  </si>
  <si>
    <t>5.2.11.4</t>
  </si>
  <si>
    <r>
      <t xml:space="preserve">¿Los datos reportados al SUI de indicadores de calidad individual pueden reconstruirse? </t>
    </r>
    <r>
      <rPr>
        <sz val="11"/>
        <rFont val="Calibri"/>
        <family val="2"/>
        <scheme val="minor"/>
      </rPr>
      <t>Utilizar muestra.</t>
    </r>
  </si>
  <si>
    <r>
      <t xml:space="preserve">En el registro de eventos del DMS, ¿las llamadas de los usuarios fueron incluidas dentro de los registros del reporte diario al LAC? </t>
    </r>
    <r>
      <rPr>
        <sz val="11"/>
        <rFont val="Calibri"/>
        <family val="2"/>
        <scheme val="minor"/>
      </rPr>
      <t>Utilizar muestra.</t>
    </r>
  </si>
  <si>
    <t>En el DMS, ¿los eventos telemedidos están relacionados con interrupciones del servicio registradas y reflejadas en el reporte diario al LAC? Utilizar muestra.</t>
  </si>
  <si>
    <t>¿En qué porcentaje el reporte de eventos diarios al LAC está completo en cuanto a eventos y elementos afectados registrados en la base de datos del OR? Utilizar muestra.</t>
  </si>
  <si>
    <t>¿Se reporta la información de eventos de la red sucedidos en el transcurso del día, en el rango de tiempo establecido por el LAC para el OR ? Utilizar muestra.</t>
  </si>
  <si>
    <t>MADUREZ TIC-MTIC</t>
  </si>
  <si>
    <t>¿El servicio de  atención de llamadas (Call-Center) opera  las 24 horas durante todos los días del año?</t>
  </si>
  <si>
    <t>¿Desde las estaciones de atención telefónica se tiene acceso a consulta del sistema GIS?</t>
  </si>
  <si>
    <t>¿Desde las estaciones de atención telefónica se tiene acceso para consultar la información de eventos y trabajos programados en el módulo del OMS?</t>
  </si>
  <si>
    <t>¿El sistema de telemedición posee una sincronización de tiempo, vía satelital (GPS) en sus  etapas de medición en el SCADA y registro  en el OMS del Sistema de Gestión de Distribución, DMS?.</t>
  </si>
  <si>
    <t>¿Qué porcentaje de la red de distribución está supervisada en el Sistema GIS?</t>
  </si>
  <si>
    <t>¿El sistema GIS permite consulta en línea del estado operativo de la red en tiempo real?</t>
  </si>
  <si>
    <t>¿La información de los eventos registrados en el OMS del DMS es enviada de manera automática al área operativa  que coordina los trabajos en la red,  y a partir de esto se despachan las cuadrillas de trabajo?</t>
  </si>
  <si>
    <t>¿El OR tiene activados logs de auditoria de la(s) base (s) de datos que soportan las diversas aplicaciones que gestionan la información de los eventos que hacen parte del Sistema de Gestión de Distribución, o en su defecto cuente con funcionalidades que permitan llevar a cabo la trazabilidad de las eliminaciones, modificaciones o adiciones de  todos los eventos?</t>
  </si>
  <si>
    <t>¿El sistema posee validaciones automáticas para la entrada de fechas y tiempos?</t>
  </si>
  <si>
    <t>¿El sistema de información histórico de eventos, HIS, del DMS permite realizar consultas predefinidas y parametrizadas de la información de los eventos?</t>
  </si>
  <si>
    <t>¿Existe algún mecanismo en el DMS  que garantice el registro de la hora exacta de finalización del evento?</t>
  </si>
  <si>
    <t>¿Existe algún control que permita comprobar que el inicio de los eventos sucedidos durante un turno quedan registrados en el periodo de tiempo que comprende ese mismo turno?</t>
  </si>
  <si>
    <t xml:space="preserve">¿Los tiempos reportados por los operarios de las cuadrillas son los mismos que se registran en el CMS? </t>
  </si>
  <si>
    <t>¿El OR cuenta con sistema de gestión de seguridad de la información que permita garantizar niveles aceptables de riesgo en los diferentes componentes del DMS?</t>
  </si>
  <si>
    <t>¿El OR cuenta con procesos de gestión de respaldos que permita mantener la disponibilidad de la información crítica del esquema y en particular que salvaguarde toda la información del DMS?</t>
  </si>
  <si>
    <t>&gt;90%&lt;=100%</t>
  </si>
  <si>
    <t>Documentados, vigentes y se realiza seguimiento continuo</t>
  </si>
  <si>
    <t>El OR cuenta con procesos/tecnologías que permiten cumplir plenamente con los requisitos establecidos en la resolución CREG 015 de 2018 y sus normas complementarias y utiliza buenas prácticas susceptibles de ser difundidas en el sector.</t>
  </si>
  <si>
    <t>Optimizado</t>
  </si>
  <si>
    <t>&gt;70%&lt;=90%</t>
  </si>
  <si>
    <t>Documentados y actualizados en el SGC</t>
  </si>
  <si>
    <t>El OR cumple con el requisito o los requisitos establecidos de forma organizada y debidamente documentada y cuenta con los procesos/tecnologías que permiten cumplir con el criterio establecido en la resolución CREG 015 de 2018 y sus normas complementarias, realiza mediciones y seguimientos plenamente establecidos para cada uno de los componentes.   </t>
  </si>
  <si>
    <t>Administrado</t>
  </si>
  <si>
    <t>&gt;50%&lt;=70%</t>
  </si>
  <si>
    <t>Documentados integrados al SGC</t>
  </si>
  <si>
    <t>El OR cumple con el requisito o los requisitos establecidos de forma organizada y debidamente documentada y cuenta con los procesos/tecnologías que permiten cumplir con el criterio establecido en la resolución CREG 015 de 2018 y sus normas complementarias, pero sin mediciones y seguimientos plenamente establecidos para cada uno los componentes.  </t>
  </si>
  <si>
    <t>Definido</t>
  </si>
  <si>
    <t>&gt;25%&lt;=50%</t>
  </si>
  <si>
    <t>Documentados no integrados al SGC</t>
  </si>
  <si>
    <t>El OR cumple de forma desorganizada y adhoc con el requisito o los requisitos establecidos y cuenta con algunos procesos/tecnologías que permiten cumplir con el criterio establecido en la resolución CREG 015 de 2018 y sus normas complementarias. </t>
  </si>
  <si>
    <t>Repetible</t>
  </si>
  <si>
    <t>&gt;0&lt;=25%</t>
  </si>
  <si>
    <t>Desorganizados no se documenta de manera adecuada</t>
  </si>
  <si>
    <t xml:space="preserve">El OR cumple de forma muy precaria con el requisito o los requisitos establecidos y cuenta con algunos procesos/tecnologías que permiten cumplir con el criterio establecido en la resolución CREG 015 de 2018 y sus normas complementarias. </t>
  </si>
  <si>
    <t>Inicial</t>
  </si>
  <si>
    <t>Inexistente</t>
  </si>
  <si>
    <r>
      <t xml:space="preserve">El OR </t>
    </r>
    <r>
      <rPr>
        <i/>
        <sz val="10"/>
        <color rgb="FF000000"/>
        <rFont val="Calibri"/>
        <family val="2"/>
        <scheme val="minor"/>
      </rPr>
      <t>no cumple en absoluto</t>
    </r>
    <r>
      <rPr>
        <sz val="10"/>
        <color rgb="FF000000"/>
        <rFont val="Calibri"/>
        <family val="2"/>
        <scheme val="minor"/>
      </rPr>
      <t xml:space="preserve"> con el requisito o los requisitos establecidos y no cuenta con ningún tipo de proceso/tecnologías que cumpla con el criterio establecido en la resolución CREG 015 de 2018 y sus normas complementarias.</t>
    </r>
  </si>
  <si>
    <t>Es de carácter obligatorio de acuerdo a la Res. 015 de 2018</t>
  </si>
  <si>
    <t>Presenta el grado porcentual de cumplimiento de la actividad o responsabilidad.</t>
  </si>
  <si>
    <t>Se encuentra plenamente documentado, aprobado, vigente y debidamente monitoreado.</t>
  </si>
  <si>
    <t>VALORES</t>
  </si>
  <si>
    <t>DESCRIPCIÓN</t>
  </si>
  <si>
    <t>NIVEL</t>
  </si>
  <si>
    <t>Nivel de cumplimiento</t>
  </si>
  <si>
    <t>Nivel de documentación</t>
  </si>
  <si>
    <t>TIPOLOGIA</t>
  </si>
  <si>
    <t>NIVELES DE MADUREZ</t>
  </si>
  <si>
    <t>LISTADO DE PROCEDIMIENTOS SUGERIDOS</t>
  </si>
  <si>
    <t>CÓDIGO</t>
  </si>
  <si>
    <t>PROCEDIMIENTO SUGERIDO</t>
  </si>
  <si>
    <t>Utilizando la muestra, compare la información de los usuarios, transformadores y circuitos del Sistema de Información de Distribución y la información de los usuarios del sistema de información comercial del OR y confronte la cantidad de usuarios por transformador y circuito entre uno y otro sistema. Verifique que el resultado no supere la tolerancia aceptada para considerar que se cumple la exigencia revisada.</t>
  </si>
  <si>
    <t>Solicitar el certificado vigente, verificar el mapa de procesos y los procedimientos asociados al proceso certificado de Distribución, con el fin de validar que incluya los procedimientos actualizados en su listado maestro de documentos. Solicitar el último informe de auditoría del ente certificador, para identificar si hay asociados al proceso no conformidades, observaciones o planes de acción. Validar las fechas de actualización y vigencia de la certificación.</t>
  </si>
  <si>
    <t xml:space="preserve"> Verifique mediante prueba de recorrido la función del sistema SCADA y que se encuentre operativo e integrado al DMS, en el momento de realizar la auditoria </t>
  </si>
  <si>
    <t xml:space="preserve"> Verifique mediante prueba de recorrido que el sistema de información  histórica, HIS, se encuentra operativo e integrado al DMS, en el momento de realizar la auditoria.</t>
  </si>
  <si>
    <t xml:space="preserve"> Verifique mediante prueba de recorrido la función del  sistema  de información geográfica, GIS,  y que se encuentre operativo  e integrado  al DMS</t>
  </si>
  <si>
    <t xml:space="preserve"> Verifique mediante prueba de recorrido la función del  sistema de gestión de eventos , OMS,  y este se encuentra operativo e integrado al DMS en el momento de realizar la auditoria</t>
  </si>
  <si>
    <t xml:space="preserve"> Verifique  mediante prueba de recorrido que el  sistema de información de usuarios, CIS, esta  operativo e integrado al DMS, en el momento de realizar la auditoria.</t>
  </si>
  <si>
    <t>Verifique mediante prueba de recorrido la función del  sistema de información de cuadrillas, CMS, y que se encuentre operativo  e  integrado al DMS, en el momento de realizar la auditoria.</t>
  </si>
  <si>
    <t>Verifique mediante prueba de recorrido la función del sistema de gestión de  eventos vía telefónica ,IVR,  y que se encuentre operativo e  integrado con el DMS, en el momento de realizar la auditoria.</t>
  </si>
  <si>
    <t xml:space="preserve">1.	Se debe revisar en el diagrama unifilar operativo del centro de control que los elementos estén plenamente identificados y que estos muestren las señales de las variables parametrizadas por el OR (voltaje, corriente, potencia, entre otros).
2.	Verificar la operatividad mediante registros del SCADA. Se debe comparar el porcentaje del cumplimiento de la obligación teniendo en cuenta el universo de los circuitos 
</t>
  </si>
  <si>
    <t>Verificar los comercializadores que tiene el OR, solicitar el soporte del suministro a los comercializadores de los códigos de vinculación de usuarios a circuitos y transformadores de su red.</t>
  </si>
  <si>
    <t xml:space="preserve">1.	Tomar una muestra del ingreso de los nuevos transformadores y redes del sistema a la base de datos georreferenciada.
2.	Verifique la consistencia de la ubicación del transformador, respecto a que no se esté trasladando de un sitio a otro (urbano a rural).
3.	Verifique los usuarios que se han sido georeferenciado en los últimos seis meses y verificar los soportes.
4.	Revisar formato TC1
</t>
  </si>
  <si>
    <t>Verificar que el OR ha informado mensualmente al comercializador sobre los cambios en la vinculación de los usuarios que se hayan producido en su SDL- revisar nuevos transformadores ingresados al sistema.</t>
  </si>
  <si>
    <t xml:space="preserve">1.	Verificar que las exclusiones son identificables dentro de las causas como eventos definidos por la resolución CREG No. 015 de 2018, numeral 5.2.2.
2.	Verificar que el OR cuente con los soportes de los eventos excluidos en el período auditado y que se encuentren disponibles por el término del período tarifario y cinco (5) años más para consulta de la CREG y para efectos de seguimiento, control y vigilancia de la SSPD.
</t>
  </si>
  <si>
    <t xml:space="preserve">Verificar en la base de datos del DMS , la información contenida en el sistema de información Histórica y revisar que dicha información se encuentre salvaguardada y se pueda consultar en línea </t>
  </si>
  <si>
    <t>Verificar el tipo de archivamiento externo que tiene el OR, su ubicación y niveles de seguridad del mismo.</t>
  </si>
  <si>
    <t>Tomar una muestra representativa de los eventos programados para el período auditado , verificar el cumplimiento de envío de información a los usuarios afectados debido a la programación de los trabajos en las redes o equipos del SDL . Colocar el porcentaje de la verificación.</t>
  </si>
  <si>
    <t>Generar con la clave asignada al auditor el reporte de los cargues en el INDICA, en caso contrario solicitarlo al responsable de los cargues al INDICA y que lo genere en presencia del auditor. Sacar los cálculos del envío a tiempo de acuerdo con las indicaciones del INDICA y de la normatividad vigente.</t>
  </si>
  <si>
    <t xml:space="preserve">Verifique que el OR ha presentado al LAC  dentro de los dos días hábiles siguientes a la finalización del mes, el reporte de  eventos modificados o eliminados presentados a la SSPD, según numeral 5.2.11.3.4., donde se detalla las justificaciones que  sustentan y prueban las causas.
</t>
  </si>
  <si>
    <t>Revisar en el listado maestro de documentos que el procedimiento se encuentra incluido y actualizado de acuerdo con la normatividad vigente.  Verificar que los soportes presentados correspondan al aspecto revisado.</t>
  </si>
  <si>
    <t>Solicitar la estructura organizacional vigente y el acta de aprobación de la misma</t>
  </si>
  <si>
    <t>Solicitar la lista de la estructura de cargos y roles de la empresa. Solicitar del Manual de funciones y competencias el detalle de los cargos y roles relacionados con el esquema.</t>
  </si>
  <si>
    <t>Solicitar la ejecución del plan de capacitaciones de la vigencia a auditar, y revisar las relacionadas con el área o personal del esquema. Solicitar los soportes.</t>
  </si>
  <si>
    <t>Con base en la información suministrada de las capacitaciones, cruzar aquellas realizadas al personal del esquema.</t>
  </si>
  <si>
    <t>Realizar pruebas en vivo de entrada de llamadas en el call center para realizar la verificación.</t>
  </si>
  <si>
    <t xml:space="preserve">Se simula un evento de apertura/cierre en el sistema SCADA, (Prueba de recorrido) y se verifica la trazabilidad de este evento si  asigna automáticamente en la base de datos del Sistema de Gestión de Distribución DMS.                                                                         Verifique que la respectiva estampa de tiempo tiene una resolución de un (1) milisegundo.
Pedir un archivo plano de la base de datos del sistema SCADA y compararlo con un archivo plano del OMS .                                     Verifique cumplimiento   de la obligación </t>
  </si>
  <si>
    <t>Pedir un archivo plano de la base de datos del sistema SCADA y compararlo con un archivo plano del OMS . Compare la trazabilidad de los eventos.                                                                                                                                                                                                                                              Verifique cumplimiento de la obligación.</t>
  </si>
  <si>
    <t>Pedir un archivo plano de la base de datos del sistema SCADA y compararlo con archivos planos del IVR y del CMS. Compare la trazabilidad de los eventos.                                                                                                                                                                                                                                              Verifique cumplimiento de la obligación.</t>
  </si>
  <si>
    <t>Hacer llamada de prueba a la línea telefónica de reporte de eventos desde telefono móvil y fijo. Verificar que es exclusiva para el reporte de eventos. Hace la prueba desde otra zona del país.</t>
  </si>
  <si>
    <t>Realizar  entrevista con el responsable del proceso y se efectúa una llamada de prueba (Prueba de recorrido) para verificar la trazabilidad de los eventos registrados en el proceso de  servicio de reporte de eventos vía telefónica se ven reflejados automáticamente en la base de datos del Sistema de Gestión de Distribución , DMS .Verifique cumplimiento de la obligación.</t>
  </si>
  <si>
    <t xml:space="preserve">Simular en el Sistema GIS la apertura de un circuito.
Evidenciar el cambio de estado de la presentación de la topología (cambio de color) </t>
  </si>
  <si>
    <t>Revisar y verificar que el OR cuenta con esquemas a nivel de bases de datos para preservar la información original de los eventos, como son los elementos, tiempos y causas, a través de la diferenciación de esquemas en bases de datos y tablas dónde se almacena la información de eventos modificados.</t>
  </si>
  <si>
    <t xml:space="preserve">Se realiza una simulación de un evento en el SCADA y se verifica su trazabilidad (Prueba de recorrido) en el OMS del Sistema de Gestión de Distribución.
Se realiza trazabilidad de la llamada de prueba del sistema de atención telefónica.
Verificar que los anteriores eventos son registrados en una misma base de datos </t>
  </si>
  <si>
    <t>Realice prueba en vivo (Prueba de Recorrido) para verificar si hay intervención manual por parte del operador o el analista del centro de control en la asignación o modificación de tiempo  de apertura o cierre de un elemento , transformador o circuito asociado a cualquier evento.
Verifique claramente la factibilidad o no de realizar los cambios, en la estampa de tiempo colocada por la telemedición.
Simule un evento en el  sistema SCADA y verifique su trazabilidad de la estampa de tiempo .</t>
  </si>
  <si>
    <t xml:space="preserve">Realice prueba en vivo (Prueba de Recorrido) para verificar si hay intervención manual por parte del operador o el analista del centro de control en la asignación o modificación de identificación de los elementos de red, transformadores, o circuito asociado a cualquier evento.
Verifique claramente la factibilidad o no de realizar los cambios.
Simule un evento en el sistema SCADA y verifique su trazabilidad.
</t>
  </si>
  <si>
    <t>Revise para el caso de los eventos (aperturas y cierres) a través de SCADA los tiempos asociados a los mismos si son registrados en el DMS como un evento y dentro de este sistema se identifica que entró por telemedición.
Simule una llamada telefónica y continúe su trazabilidad en el sistema DMS. Verifique que no se pueda modificar el tiempo de inicio del evento. Verifique cumplimiento de la obligación.</t>
  </si>
  <si>
    <t>Solicitar la generación de un reporte diario al LAC para verificar que el OR genera de manera automática el reporte o si existe intervención manual, verificar si el sistema de gestión de reportes permite la trazabilidad de las modificaciones.</t>
  </si>
  <si>
    <t>Solicitar la generación de un reporte al SUI para verificar que el OR genera de manera automática el reporte o si existe intervención manual, verificar si el sistema de gestión de reportes permite la trazabilidad de las modificaciones.</t>
  </si>
  <si>
    <t>Solicitar al área de TI los perfiles y usuarios del personal involucrado en el esquema de calidad y verificar la configuración del control de acceso a las bases de datos.</t>
  </si>
  <si>
    <t>Solicitar una muestra de la base de datos de llamadas recibidas dentro del periodo de la obligación en un mismo rango de tiempo, y confrontar con las llamadas registradas en el OMS y reportadas al LAC. Verificar el cumplimiento de la obligación.</t>
  </si>
  <si>
    <t>Tomar una muestra de eventos originados a través del sistema de atención telefónica, verificar sincronización de tiempos  y que los elementos de red afectados estén incluidos en el Sistema de Gestión de Distribución. Verificar el cumplimiento de la obligación.</t>
  </si>
  <si>
    <t xml:space="preserve">Simular en el Sistema GIS la apertura de un circuito.
Evidenciar el cambio de estado en la presentación  de la topología (cambio de color) .
Tomar evidencia de evento real y simulado.
Evidencie en el OMS y en el SCADA los elementos afectados. Verifique el cumplimiento de la obligación
</t>
  </si>
  <si>
    <t xml:space="preserve">Verificar con el encargado del Centro de Control, mediante seguimiento paso a paso del procedimiento para trabajos programados, las actividades previas tanto de la autorización del trabajo como en el momento que llega la Suspensión o Trabajo programado al Centro de Control para su ejecución.
Revise en la base datos del Sistema de Gestión de Distribución los trabajos programados y verifique el tiempo de inicio.  </t>
  </si>
  <si>
    <t>Solicitar archivo plano de eventos no programados en el DMS para un periodo determinado.
Solicitar archivo plano del servicio de atención telefónica que generaron eventos para el mismo período analizado.
Realizar comparación entre los tiempos registrados por el sistema de atención de llamadas y el de eventos para establecer la consistencia.</t>
  </si>
  <si>
    <t xml:space="preserve">Solicitar archivo plano de la base de datos del DMS y GIS el listado de los alimentadores, transformadores, usuarios con sus coordenadas geográficas.
Cruzar con la información de transformadores entregados en los formatos al SUI 
</t>
  </si>
  <si>
    <t>Solicitar una muestra de llamadas relacionadas con eventos recibidas dentro del periodo auditado y confrontarlas con el OMS, verificar que la clasificación de los eventos son de acuerdo a las causas dadas regulatoriamente y que los tiempos son exactos. Verificar el cumplimiento de la obligación.</t>
  </si>
  <si>
    <t>Solicitar una muestra de los eventos del SCADA provenientes de la telemedición y confrontarlas con el OMS, verificar que la clasificación de los eventos son de acuerdo a las causas dadas regulatoriamente y que los tiempos son exactos. Verificar el cumplimiento de la obligación.</t>
  </si>
  <si>
    <t>Verificar si el sistema de gestión de distribución cuenta con funcionalidades para obtener, consultar y regenerar los datos reportados al LAC, en sus diferentes formatos, comparándolo con una muestra de lo reportado. Verificar el cumplimiento de la obligación.</t>
  </si>
  <si>
    <t>Verificar si el sistema de gestión de distribución cuenta con funcionalidades para obtener, consultar y regenerar los datos reportados al SUI de los indicadores de calidad media acumulada, comparándolo con una muestra de lo reportado. Verificar el cumplimiento de la obligación.</t>
  </si>
  <si>
    <t>Verificar si el sistema de gestión de distribución cuenta con funcionalidades para obtener, consultar y regenerar los datos reportados al SUI de los indicadores de calidad individual, comparándolo con una muestra de lo reportado. Verificar el cumplimiento de la obligación.</t>
  </si>
  <si>
    <t xml:space="preserve">Solicitar una muestra de llamadas asociadas a eventos, verificar que se vean reflejados automáticamente en la base de datos del Sistema de Gestión de Distribución, DMS y validar que el evento proveniente de la llamada este reportado al LAC. Verifique cumplimiento de la obligación. </t>
  </si>
  <si>
    <t xml:space="preserve">Solicitar una muestra de eventos telemedidos y reportados en el OMS por el sistema SCADA, verificar que se vean reflejados automáticamente en la base de datos del Sistema de Gestión de Distribución, DMS y validar que el evento proveniente de la telemedición este reportado al LAC. Verifique cumplimiento de la obligación. </t>
  </si>
  <si>
    <t>Verificar las líneas y  los turnos de atención</t>
  </si>
  <si>
    <t>Realizar pruebas en vivo de verificación en las estaciones de servicio, tomar imagen.</t>
  </si>
  <si>
    <t>Evidenciar que el sistema se encuentra sincronizado satelitalmente, y si pasa  la estampa de tiempo del servidor de SCADA al servidor del OMS. Validar la periodicidad de la sincronización de los equipos. Tomar pantallazos.</t>
  </si>
  <si>
    <t xml:space="preserve">Verificar si el sistema actualiza de manera gráfica la red desenergizada. Simular en el Sistema GIS la apertura de un circuito.
Evidenciar el cambio de estado de la presentación de la topología (cambio de color) </t>
  </si>
  <si>
    <t xml:space="preserve">Revisar si en el OMS está dividido en las áreas geográficas operativas que permita el manejo de las cuadrillas y si los eventos que afectan la red son enviados de forma automática al área que coordina los trabajos en la red, y si el despacho de las cuadrillas se realiza en línea. </t>
  </si>
  <si>
    <t>Verifique que exista trazabilidad de cambios en las siguientes variables:
•	Identificación de usuario 
•	código de evento,
•	fecha (dd/mm/aaaa)
•	hora inicial (hh:mm:ss),
•	hora final (hh:mm:ss),
•	código del elemento afectado (transformador de nivel de tensión 1, 2 o 3, o circuito de nivel de tensión 1, 2 o 3).
•	causa de eventos.</t>
  </si>
  <si>
    <t>Verificar en el sistema si posee validaciones automáticas para la entrada de fechas y tiempos y su funcionalidad. Tomar pantallazos.</t>
  </si>
  <si>
    <t>Verificar en el sistema de información histórico de eventos-HIS, del DMS, si existe un mecanismo que permita realizar consultas predefinidas y parametrizadas de la información de los eventos. Revisar que esté la información y tomar pantallazos, pedir un archivo de muestra.</t>
  </si>
  <si>
    <t>Comprobar para el caso de eventos telemedidos, si la estampa de tiempo es puesta de forma automática en SGD. Para el caso de apertura de eventos por consignaciones y cierre de los eventos por call center, verificar si el OR cuenta con un procedimiento dentro del sistema de gestión de calidad donde establezca el proceso de registro de la hora exacta de finalización del evento. Hacer pruebas revisando maniobras programadas y verificar a través de las grabaciones del día de la consignación y el evento y la maniobra en el OMS la correspondencia de las horas. Realizar prueba con un transformador  simulando la apertura y cierre, evidenciando la estampa de tiempo en el OMS.</t>
  </si>
  <si>
    <t>Verificar la existencia de la continuidad del sistema, revisar procedimientos para entrega y recibo de turnos.</t>
  </si>
  <si>
    <t>Verificar si el sistema de información de cuadrillas, CIS  tiene notificaciones o alertas de avance del tiempo en el cumplimiento de las labores de campo ejecutas por las cuadrillas .</t>
  </si>
  <si>
    <t>Comprobar que el sistema de información de gestión de reportes utiliza el mismo código de elemento (Transformador y circuito) asignado para la vinculación reportada al SUI. Verificar cumplimiento de la obligación.</t>
  </si>
  <si>
    <t>Revisar si el OR tiene dispuesto el uso de web services para el reporte de eventos al LAC</t>
  </si>
  <si>
    <t>Verificar si el OR cuenta con sistema de gestión de seguridad de la información que permita garantizar niveles aceptables de riesgo en los diferentes componentes del DMS. Aplicar nivel de madurez.</t>
  </si>
  <si>
    <t>Revisar si el OR cuenta con procesos de gestión de respaldos que permita mantener la disponibilidad de la información crítica del esquema y en particular que salvaguarde toda la información del Sistema de Gestión de Distribución y la periodicidad de los mismos.</t>
  </si>
  <si>
    <t>OPERADOR DE RED</t>
  </si>
  <si>
    <t>PERIODO DE EVALUACIÓN</t>
  </si>
  <si>
    <t>CONTACTO</t>
  </si>
  <si>
    <t>ELABORADO POR</t>
  </si>
  <si>
    <t>Requisito Generales</t>
  </si>
  <si>
    <t>Nivel actual de madurez</t>
  </si>
  <si>
    <t>Nivel esperado de madurez</t>
  </si>
  <si>
    <t>Evaluación del nivel de madurez</t>
  </si>
  <si>
    <t>NIVEL PROMEDIO DE CUMPLIMIENTO DE REQUISITOS</t>
  </si>
  <si>
    <t>FUNCION CIBERSEGURIDAD</t>
  </si>
  <si>
    <t>META</t>
  </si>
  <si>
    <t>DETECTAR</t>
  </si>
  <si>
    <t>IDENTIFICAR</t>
  </si>
  <si>
    <t>PROTEJER</t>
  </si>
  <si>
    <t>RECUPERAR</t>
  </si>
  <si>
    <t>RESPONDER</t>
  </si>
  <si>
    <t>Total general</t>
  </si>
  <si>
    <t>VALOR CR</t>
  </si>
  <si>
    <t>¿Los eventos que son reportados a través del servicio de reporte vía telefónica, IVR, o del sistema de información de cuadrillas, CMS, se registran en el OMS? Utilizar la muestra.</t>
  </si>
  <si>
    <t>¿Los equipos de corte y maniobra instalados en la cabecera de los circuitos se mantienen funcionando por lo menos el 90% del tiempo? Utilizar muestra.</t>
  </si>
  <si>
    <t>¿Desde el segundo equipo se reporta información telemedida al DMS, con su respectiva estampa de tiempo, sincronizada con la hora oficial colombiana y con una resolución de un (1) milisegundo?  Utilizar muestra.</t>
  </si>
  <si>
    <t>¿Desde el tercer equipo se reporta información telemedida al DMS, con su respectiva estampa de tiempo, sincronizada con la hora oficial colombiana y con una resolución de un (1) milisegundo? Utilizar muestra.</t>
  </si>
  <si>
    <t>¿El OR suministra a los comercializadores de su mercado los códigos de vinculación de usuarios a circuitos y transformadores de su red?</t>
  </si>
  <si>
    <r>
      <t>¿La información de georreferenciación de circuitos y de transformadores reportada al SUI corresponde con la existente en el GIS?  Para verificar, utilizar</t>
    </r>
    <r>
      <rPr>
        <sz val="11"/>
        <rFont val="Calibri"/>
        <family val="2"/>
        <scheme val="minor"/>
      </rPr>
      <t xml:space="preserve"> muestra de</t>
    </r>
    <r>
      <rPr>
        <sz val="11"/>
        <color rgb="FF00B0F0"/>
        <rFont val="Calibri"/>
        <family val="2"/>
        <scheme val="minor"/>
      </rPr>
      <t xml:space="preserve"> </t>
    </r>
    <r>
      <rPr>
        <sz val="11"/>
        <color theme="1"/>
        <rFont val="Calibri"/>
        <family val="2"/>
        <scheme val="minor"/>
      </rPr>
      <t xml:space="preserve">transformadores y cicuitos del sistema. </t>
    </r>
  </si>
  <si>
    <t>¿El OR mantiene el soporte de los eventos clasificados como exclusiones en los reportes hechos al SUI y al LAC, para un periodo mínimo de 5 años ? Si no han pasado cinco años entre el año a evaluar y  el primer año del plan de inversiones del OR, solo deben verificarse el número de años posible. Utilizar muestra.</t>
  </si>
  <si>
    <t>¿El OR mantiene el soporte de los eventos eliminados  a través  del ajuste de reporte de eventos al LAC, para un periodo mínimo de 5 años? Si no han pasado cinco años entre el año a evaluar y  el primer año del plan de inversiones del OR, solo deben verificarse el número de años posible. Utilizar muestra.</t>
  </si>
  <si>
    <t>¿Todos los eventos registrados en el servicio de reporte de eventos vía telefónica, IVR, se envían automáticamente a la base de datos del Sistema de Gestión de la Distribución? Utilizar muestra.</t>
  </si>
  <si>
    <t xml:space="preserve">¿La estampa de tiempo de los eventos registrados en el OMS del Sistema de Gestión de la Distribución corresponde a la del evento registrado en el sistema de telemedición? Utilizar la muestra. </t>
  </si>
  <si>
    <t>¿La información de los eventos obtenida a través del sistema de atención telefónica, hace parte de la información registrada de elementos de red afectados en el Sistema de Gestión de Distribución? Utilizar la muestra.</t>
  </si>
  <si>
    <t>¿La información de eventos utilizada por el OR para calcular los indicadores de calidad media e individual, es la misma que la información registrada en la base de datos del DMS del OR, obtenida a través de la comunicación entre los sistemas previstos en el numeral 5.2.11.2 de la Resolución CREG 015 de 2018? Utilizar muestra.</t>
  </si>
  <si>
    <r>
      <t xml:space="preserve">¿Los datos reportados al SUI en los formatos de indicadores adicionales de calidad media pueden reconstruirse? </t>
    </r>
    <r>
      <rPr>
        <sz val="11"/>
        <rFont val="Calibri"/>
        <family val="2"/>
        <scheme val="minor"/>
      </rPr>
      <t>Utilizar muestra.</t>
    </r>
  </si>
  <si>
    <t>¿Los eventos reportados al LAC cuentan con información completa y exacta de inicio y finalización, a menos que los eventos no se hayan cerrado al finalizar el año? Utilizar muestra.</t>
  </si>
  <si>
    <t>¿La exactitud del sistema de generación de reportes es precisa y confiable? Utilizar muestra.</t>
  </si>
  <si>
    <t>¿El sistema de gestión de llamadas tiene sincronización de tiempo de forma satelital (GPS) con el DMS ?</t>
  </si>
  <si>
    <t xml:space="preserve">Comparar la información de eventos existente en el DMS, con respecto a la reportada al LAC, para verificar la exactitud del sistema de generación de reportes. Verifique cumplimiento de la obligación. </t>
  </si>
  <si>
    <t>5.2.6.2</t>
  </si>
  <si>
    <t>Cumplimiento requisito a</t>
  </si>
  <si>
    <t>Cumplimiento requisito b</t>
  </si>
  <si>
    <t>Cumplimiento requisito c</t>
  </si>
  <si>
    <t>Cumplimiento requisito d</t>
  </si>
  <si>
    <t>Cumplimiento requisito e</t>
  </si>
  <si>
    <t>Cumplimiento requisito f</t>
  </si>
  <si>
    <t>VALOR CO</t>
  </si>
  <si>
    <t>VALOR M</t>
  </si>
  <si>
    <t>VALOR QI</t>
  </si>
  <si>
    <t>VALOR QC</t>
  </si>
  <si>
    <t>VALOR QR</t>
  </si>
  <si>
    <t>VALOR MTIC</t>
  </si>
  <si>
    <t>¿El OR dentro del listado maestro de documentos de su SGC  tiene un procedimiento de asignación de códigos a los transformadores, alimentadores, circuitos y usuarios y tiene soportes de su aplicación?</t>
  </si>
  <si>
    <t>¿El OR cuenta con un sistema SCADA que se encuentra operativo e integrado al DMS?</t>
  </si>
  <si>
    <t>¿Los eventos de apertura o cierre en los equipos de telemedición se envían automáticamente al OMS?  Utilizar la muestra.</t>
  </si>
  <si>
    <t>1. Con base en la información del SUI sobre los circuitos en cada nivel de tensión determinar el universo de circuitos del OR que se deben tener en cuenta para la verificación
2. Se verifica en la base de datos del SCADA la estampa de tiempo de la telemedición que debe ser de un (1) milisegundo.      
3. Se toma un archivo plano en EXCEL de la base de datos del SCADA con un archivo plano de la base de datos del  DMS y se verifica el cumplimiento del envió de las estampas de tiempo. Se debe comparar el porcentaje del cumplimiento de la obligación teniendo en cuenta el universo de los circuitos.</t>
  </si>
  <si>
    <t xml:space="preserve">Con base en la información del SUI sobre los circuitos en cada nivel de tensión, determinar el universo de circuitos del OR que se deben tener en cuenta para la verificación. Revisar la documentación de operación de los equipos de telemedición instalados en las cabeceras de los circuitos para identificar cuanto tiempo estuvieron fuera de servicio.
</t>
  </si>
  <si>
    <t xml:space="preserve">Con base en la información del SUI sobre los circuitos en cada nivel de tensión, determinar el universo de circuitos del OR que se deben tener en cuenta para la verificación. Revisar la documentación de operación de los equipos de telemedición instalados en el punto del circuito que el OR haya determinado, para identificar cuanto tiempo estuvieron fuera de servicio.
</t>
  </si>
  <si>
    <t>Verificar las reglas establecidas por el OR para la creación de los códigos y si estas se ajustan a los códigos asignados a circuitos, transformadores y usuarios.</t>
  </si>
  <si>
    <t xml:space="preserve">1. Revise  en el diagrama unifilar operativo del centro de control,  que los elementos estén plenamente identificados y que estos muestren las señales de las variables parametrizadas por el OR (voltaje, corriente, potencia, entre otros).
2.Verificar la operatividad mediante registros del SCADA. Se debe comparar el porcentaje del cumplimiento de la obligación teniendo en cuenta el universo de los circuitos. 
</t>
  </si>
  <si>
    <t xml:space="preserve">Verificar que  la justificación de las modificaciones o eliminación de  eventos cumplan con las condiciones establecidas en el numeral 5.2.11.3.3 y 5.2.11.3.4 de la Resolución CREG 015 de 2018 . Revisar los soportes correspondientes </t>
  </si>
  <si>
    <t>Verificar las constancias de radicación ante la SSPD</t>
  </si>
  <si>
    <t>Veririficar los reportes hechos por el OR en los respectivos formatos del SUI y si estos fueron hechos dentro del plazo establecido para ello.</t>
  </si>
  <si>
    <t xml:space="preserve">Revisión de soportes y cumplimiento de reportes, de acuerdo a numeral 5.2.11.3.1,  de la Resolución CREG 015 de 2018 . Revisar los soportes correspondientes </t>
  </si>
  <si>
    <t>Verificar que el OR tenga disponible el documento de soporte del cálculo de los indicadores y que corresponda con los indicadores reportados.</t>
  </si>
  <si>
    <t>Revisar las causas asignadas a los eventos y si estas corresponden únicamente a las esteblecidas en la Circular CREG 063 de 2019, o la que la modifique o sutituya.</t>
  </si>
  <si>
    <t>Revisar que las exclusiones asignadas correspondan según la clasificación hecha para tal fin en las causas establecidas en la Circular CREG 063 de 2019, o la que la modifique o sutituya.</t>
  </si>
  <si>
    <t>A los eventos a los que se les asignó la exclusión definida en el literal n del numeral 5,2,2 de la Resolución CREG 015 de 2018, revisar que tengan el soporte para demostrar que cumplieron los requisitos establecidos en la resolución para por excluirlos.</t>
  </si>
  <si>
    <t>5.2.2</t>
  </si>
  <si>
    <t>Revisar las fechas de cargue en el SUI para verificar el envío a tiempo de la información, de acuerdo con las indicaciones de la SPPD y de la normatividad vigente.</t>
  </si>
  <si>
    <t>Verificar que en la información cargada en el SUI se haya hecho el reporte de los indicadores adicionales</t>
  </si>
  <si>
    <t>Para los proyectos reportados por el OR como proyectos PIEC, verificar en el GIS si tienen instalados los equipos exigidos.</t>
  </si>
  <si>
    <t>Para los proyectos reportados por el OR como proyectos PIEC, verificar que exista la información de vinculación de los usuarios al sistema.</t>
  </si>
  <si>
    <t>Para los proyectos reportados por el OR como proyectos PIEC, verificar los reportes de eventos sobre los activos respectivos.</t>
  </si>
  <si>
    <t>Verificar que los eventos tomados de muestra al momento de la revisión de la operación integrada del DMS esten incluidos en la generación de reportes.</t>
  </si>
  <si>
    <t>Con base en la muestra, verificar que en los transformadores y cicuitos el índice de riesgo de falla asociado corresponda al establecido al municipio en el que se encuentran ubicados y que se establece en el capítulo 16 de la Resolución CREG 015 de 2018.</t>
  </si>
  <si>
    <t>Con base en la muestra, verificar que los transformadores y circuitos que se encuentren en los centros poblados hayan sido clasificados en los niveles de ruralidad 1 o 2, según el número de habitantes del municipio.</t>
  </si>
  <si>
    <t>Con base en la muestra, verificar que los transformadores y circuitos que se encuentren por fuera de los centros poblados hayan sido clasificados en el nivel de ruralidad 3.</t>
  </si>
  <si>
    <t>Con base en la muestra, verificar que los usuarios hayan sido clasificados en los grupos de calidad a los que pertenenzcan los transformadores a los que se encuentreen conectados.</t>
  </si>
  <si>
    <r>
      <t>Validar con la información de los indicadores reportados por el OR al SUI, la información de variables con que cuenta el LAC y la variable Crr</t>
    </r>
    <r>
      <rPr>
        <vertAlign val="subscript"/>
        <sz val="11"/>
        <rFont val="Calibri"/>
        <family val="2"/>
        <scheme val="minor"/>
      </rPr>
      <t>j,n</t>
    </r>
    <r>
      <rPr>
        <sz val="11"/>
        <rFont val="Calibri"/>
        <family val="2"/>
        <scheme val="minor"/>
      </rPr>
      <t xml:space="preserve"> aprobada en la resolución particular del OR, la exactitud de los cálculos de incentivos. ¿El valor de los incentivos de calidad media, obtenidos por el verificador, es igual al reportado por el OR al SUI? </t>
    </r>
  </si>
  <si>
    <t>Verificar que a partir de la información de los eventos en el OMS que la información es la misma que se carga al reporte al LAC.</t>
  </si>
  <si>
    <t>Calcular los indicadores de calidad media del OR con base en la información completa reportada al LAC y al SUI. Basarse en el ejemplo de cálculo publicado por la CREG mediante circular. Verificar que los indicadores obtenidos correpondan a los reportados por el OR.</t>
  </si>
  <si>
    <t>Calcular los incentivos a la calidad media con base en los indicadores reportados al SUI por el OR y las demás variables necesarias para el cálculo.</t>
  </si>
  <si>
    <t>Calcular los indicadores de calidad individual del OR hasta el transformador o circuito al que se conecta, con base en la información completa reportada al LAC y al SUI. Basarse en el ejemplo de cálculo publicado por la CREG mediante circular. Verificar que los indicadores obtenidos correpondan a los reportados por el OR.</t>
  </si>
  <si>
    <t>Verificar si el sistema de gestión de distribución cuenta con funcionalidades para obtener, consultar y regenerar los datos reportados al SUI de los indicadores de calidad adicionales de calidad media, comparándolo con una muestra de lo reportado. Verificar el cumplimiento de la obligación.</t>
  </si>
  <si>
    <t xml:space="preserve">Comparar base de datos del sistema de gestión de distribución para un periodo determinado y cruzar con el mismo periodo de lo reportado al LAC y verificar que están completos los elementos y datos reportados. Verifique cumplimiento de la obligación. </t>
  </si>
  <si>
    <t>Verificar con la información de eventos diarios reportados al LAC y la información de ajuste al reporte de eventos, que cada evento tenga registrada su fecha y hora de inicio y de finalización. Unicamente pueden exceptuarse los eventos que no hayan sido iniciados o finalizados en el periodo a evaluar en la verificación.</t>
  </si>
  <si>
    <t xml:space="preserve">Verificar que la información de eventos de la red sucedidos en el transcurso del día anterior, están reportados en el plazo y el rango de tiempo establecido por el LAC.  Verifique cumplimiento de la obligación. </t>
  </si>
  <si>
    <t>Validar con la información de eventos reportada al LAC y de vinculación de usuarios reportada al SUI, la exactitud de los cálculos de indicadores adicionales de calidad media. ¿El valor de los indicadores  de calidad adicionales establecidos en el numeral 5.2.6.2, CAIDI y MAIFI, calculados por el verificador es igual al calculado por el OR y reportado al SUI, hasta la tercera cifra decimal?  Margen de error permitido del 0,5%</t>
  </si>
  <si>
    <t>Calcular los indicadores adicionales de calidad media del OR con base en la información completa reportada al LAC y al SUI. Basarse en el ejemplo de cálculo publicado por la CREG mediante circular. Verificar que los indicadores obtenidos correpondan a los reportados por el OR.</t>
  </si>
  <si>
    <t>Con base en la información de circuitos y transformadores del sistema del OR, verificar el porcentaje de ese sistema que se encuentra supervisado en el GIS.</t>
  </si>
  <si>
    <t>CALIFICACIÓN</t>
  </si>
  <si>
    <t xml:space="preserve">EVALUACIÓN </t>
  </si>
  <si>
    <t>NIVEL DE MADUREZ)</t>
  </si>
  <si>
    <t>SOPORTE DE EVALUACION</t>
  </si>
  <si>
    <t>OBSERVACIONES</t>
  </si>
  <si>
    <t xml:space="preserve">1. Con base en la información del SUI sobre los circuitos en cada nivel de tensión determinar el universo de circuitos del OR que se deben tener en cuenta para la verificación
2. Tomar el porcentaje de los equipos que estén instalados y que muestran las señales de las variables parametrizadas por el OR (voltaje, corriente, potencia, entre otros). Revisar en el diagrama unifilar operativo que se cuenta en el centro de control.  </t>
  </si>
  <si>
    <t>CR-1</t>
  </si>
  <si>
    <t>CR-2</t>
  </si>
  <si>
    <t>CR-3</t>
  </si>
  <si>
    <t>CR-4</t>
  </si>
  <si>
    <t>CR-5</t>
  </si>
  <si>
    <t>CR-6</t>
  </si>
  <si>
    <t>CR-7</t>
  </si>
  <si>
    <t>CR-8</t>
  </si>
  <si>
    <t>CR-9</t>
  </si>
  <si>
    <t>CR-10</t>
  </si>
  <si>
    <t>CR-11</t>
  </si>
  <si>
    <t>CR-12</t>
  </si>
  <si>
    <t>CR-13</t>
  </si>
  <si>
    <t>CR-14</t>
  </si>
  <si>
    <t>CR-15</t>
  </si>
  <si>
    <t>CR-16</t>
  </si>
  <si>
    <t>CR-17</t>
  </si>
  <si>
    <t>CR-18</t>
  </si>
  <si>
    <t>CR-19</t>
  </si>
  <si>
    <t>CR-20</t>
  </si>
  <si>
    <t>CR-21</t>
  </si>
  <si>
    <t>CR-22</t>
  </si>
  <si>
    <t>CR-23</t>
  </si>
  <si>
    <t>CR-24</t>
  </si>
  <si>
    <t>CR-25</t>
  </si>
  <si>
    <t>CR-26</t>
  </si>
  <si>
    <t>CR-27</t>
  </si>
  <si>
    <t>CR-28</t>
  </si>
  <si>
    <t>CR-29</t>
  </si>
  <si>
    <t>CR-30</t>
  </si>
  <si>
    <t>CR-31</t>
  </si>
  <si>
    <t>CR-32</t>
  </si>
  <si>
    <t>CR-33</t>
  </si>
  <si>
    <t>CR-34</t>
  </si>
  <si>
    <t>CR-35</t>
  </si>
  <si>
    <t>CO-36</t>
  </si>
  <si>
    <t>CO-37</t>
  </si>
  <si>
    <t>CO-38</t>
  </si>
  <si>
    <t>CO-39</t>
  </si>
  <si>
    <t>CO-40</t>
  </si>
  <si>
    <t>CO-41</t>
  </si>
  <si>
    <t>CO-42</t>
  </si>
  <si>
    <t>CO-43</t>
  </si>
  <si>
    <t>CO-44</t>
  </si>
  <si>
    <t>CO-45</t>
  </si>
  <si>
    <t>CO-46</t>
  </si>
  <si>
    <t>CO-47</t>
  </si>
  <si>
    <t>CO-48</t>
  </si>
  <si>
    <t>CO-49</t>
  </si>
  <si>
    <t>CO-50</t>
  </si>
  <si>
    <t>CO-51</t>
  </si>
  <si>
    <t>CO-52</t>
  </si>
  <si>
    <t>CO-53</t>
  </si>
  <si>
    <t>CO-54</t>
  </si>
  <si>
    <t>CO-55</t>
  </si>
  <si>
    <t>CO-56</t>
  </si>
  <si>
    <t>CO-57</t>
  </si>
  <si>
    <t>CO-58</t>
  </si>
  <si>
    <t>CO-59</t>
  </si>
  <si>
    <t>CO-60</t>
  </si>
  <si>
    <t>CO-61</t>
  </si>
  <si>
    <t>M-62</t>
  </si>
  <si>
    <t>M-63</t>
  </si>
  <si>
    <t>M-64</t>
  </si>
  <si>
    <t>M-65</t>
  </si>
  <si>
    <t>M-66</t>
  </si>
  <si>
    <t>M-67</t>
  </si>
  <si>
    <t>M-68</t>
  </si>
  <si>
    <t>M-69</t>
  </si>
  <si>
    <t>M-70</t>
  </si>
  <si>
    <t>M-71</t>
  </si>
  <si>
    <t>M-72</t>
  </si>
  <si>
    <t>M-73</t>
  </si>
  <si>
    <t>M-74</t>
  </si>
  <si>
    <t>M-75</t>
  </si>
  <si>
    <t>M-76</t>
  </si>
  <si>
    <t>M-77</t>
  </si>
  <si>
    <t>QI-78</t>
  </si>
  <si>
    <t>QI-79</t>
  </si>
  <si>
    <t>QI-80</t>
  </si>
  <si>
    <t>QI-81</t>
  </si>
  <si>
    <t>QI-82</t>
  </si>
  <si>
    <t>QI-83</t>
  </si>
  <si>
    <t>QI-84</t>
  </si>
  <si>
    <t>QI-85</t>
  </si>
  <si>
    <t>QI-86</t>
  </si>
  <si>
    <t>QI-87</t>
  </si>
  <si>
    <t>QI-88</t>
  </si>
  <si>
    <t>QI-89</t>
  </si>
  <si>
    <t>QI-90</t>
  </si>
  <si>
    <t>QI-91</t>
  </si>
  <si>
    <t>QC-92</t>
  </si>
  <si>
    <t>QC-93</t>
  </si>
  <si>
    <t>QC-94</t>
  </si>
  <si>
    <t>QR-95</t>
  </si>
  <si>
    <t>QR-96</t>
  </si>
  <si>
    <t>QR-97</t>
  </si>
  <si>
    <t>QR-98</t>
  </si>
  <si>
    <t>QR-99</t>
  </si>
  <si>
    <t>QR-100</t>
  </si>
  <si>
    <t>QR-101</t>
  </si>
  <si>
    <t>QR-102</t>
  </si>
  <si>
    <t>QR-103</t>
  </si>
  <si>
    <t>QR-104</t>
  </si>
  <si>
    <t>QR-105</t>
  </si>
  <si>
    <t>QR-106</t>
  </si>
  <si>
    <t>MTIC-107</t>
  </si>
  <si>
    <t>MTIC-108</t>
  </si>
  <si>
    <t>MTIC-109</t>
  </si>
  <si>
    <t>MTIC-110</t>
  </si>
  <si>
    <t>MTIC-111</t>
  </si>
  <si>
    <t>MTIC-112</t>
  </si>
  <si>
    <t>MTIC-113</t>
  </si>
  <si>
    <t>MTIC-114</t>
  </si>
  <si>
    <t>MTIC-115</t>
  </si>
  <si>
    <t>MTIC-116</t>
  </si>
  <si>
    <t>MTIC-117</t>
  </si>
  <si>
    <t>MTIC-118</t>
  </si>
  <si>
    <t>MTIC-119</t>
  </si>
  <si>
    <t>MTIC-120</t>
  </si>
  <si>
    <t>MTIC-121</t>
  </si>
  <si>
    <t>MTIC-122</t>
  </si>
  <si>
    <t>Verificación del cumplimiento de los  requísitos de ampliación de cobertura del numeral 5.2.14.3 de la Resolución CREG 015 de 2018</t>
  </si>
  <si>
    <t>Telemedición y control</t>
  </si>
  <si>
    <t>Vinculación de clientes</t>
  </si>
  <si>
    <t>Reporte de eventos</t>
  </si>
  <si>
    <t>Cumplimiento del OR</t>
  </si>
  <si>
    <t>Cumplimiento esperado</t>
  </si>
  <si>
    <t>Vinculación de usuarios</t>
  </si>
  <si>
    <t>Sistema de gestión de la distribución - DMS</t>
  </si>
  <si>
    <t>Telemedición en cabeceras</t>
  </si>
  <si>
    <t>Segundo equipo</t>
  </si>
  <si>
    <t>Tercer equipo</t>
  </si>
  <si>
    <t>Certificación procedimientos</t>
  </si>
  <si>
    <t>Requisitos Esquema</t>
  </si>
  <si>
    <t>Resultado OR</t>
  </si>
  <si>
    <t>Resultado esperado</t>
  </si>
  <si>
    <t>Nivel de madurez</t>
  </si>
  <si>
    <t>Estado</t>
  </si>
  <si>
    <t>Aspectos evaluados</t>
  </si>
  <si>
    <t>¿El OR cumple los requisitos de ampliación de cobertura?</t>
  </si>
  <si>
    <t>Cumplimiento de obligaciones regulatorias</t>
  </si>
  <si>
    <t>CO</t>
  </si>
  <si>
    <t>M</t>
  </si>
  <si>
    <t>Madurez en la implementación del esquema</t>
  </si>
  <si>
    <t>Calidad de la información registrada</t>
  </si>
  <si>
    <t>Madurez TIC</t>
  </si>
  <si>
    <t>MTIC</t>
  </si>
  <si>
    <t>QI</t>
  </si>
  <si>
    <t>QC</t>
  </si>
  <si>
    <t>Calidad de los cálculos</t>
  </si>
  <si>
    <t>QR</t>
  </si>
  <si>
    <t>Calidad de la información reportada</t>
  </si>
  <si>
    <t>VERIFICACIÓN CUMPLIMIENTO DE REQUISITOS DE AMPLIACIÓN DE COBERTURA</t>
  </si>
  <si>
    <t>Verificación de las disposiciones de calidad del servicio en los SDL establecidas en la Resolución 015 de 2018</t>
  </si>
  <si>
    <t>NIVEL DE MADUREZ ASPECTOS EVALUADOS SOBRE LA APLICACIÓN DE LAS DISPOSICIONES DE CALIDAD DEL SERVICIO EN LOS SDL</t>
  </si>
  <si>
    <t>NRO DE PREGUNTAS</t>
  </si>
  <si>
    <t>ASPECTO</t>
  </si>
  <si>
    <t>NOMBRE</t>
  </si>
  <si>
    <t>CR</t>
  </si>
  <si>
    <t>Cumplimiento de requisitos del esquema</t>
  </si>
  <si>
    <t>PESO ASPECTO</t>
  </si>
  <si>
    <t>VALOR MÁXIMO A OBTENER</t>
  </si>
  <si>
    <t>VALOR OBTENIDO OR</t>
  </si>
  <si>
    <t>PV=CR*((CO*Pco)+(M*Pm)+(QI*Pqi)+(QC*Pqc)+(QR*Pqr)+(MTIC*Pmtic))</t>
  </si>
  <si>
    <t>PV</t>
  </si>
  <si>
    <t>¿El OR aprueba la verificación?</t>
  </si>
  <si>
    <t>CUESTIONARIO VERIFICACIÓN</t>
  </si>
  <si>
    <t>Puntaje de la verificación:</t>
  </si>
  <si>
    <t>Verificación del cumplimiento de los  requísitos del esquema incentivos y compensaciones, de acuerdo a lo establecido en la Resolución 015 de 2018</t>
  </si>
  <si>
    <t>VERIFICACIÓN DEL CUMPLIMIENTO DE REQUISITOS DEL ESQUEMA DE INCENTIVOS Y COMPENSACIONES</t>
  </si>
  <si>
    <t>FECHA VERIFICACIÓN</t>
  </si>
  <si>
    <t>Información general 
Verificación a la aplicación de la regulación de calidad del servicio en los Sistemas de Distribución Local</t>
  </si>
  <si>
    <t>No se deben modificar las fórmulas ni los formatos establecidos en este aplicativo.</t>
  </si>
  <si>
    <t>Puntaje verificación de aplicación de las disposiciones de calidad del servicio en los SDL</t>
  </si>
  <si>
    <t>APLICACIÓN DE LAS DISPOSICIONES DE CALIDAD DEL SERVICIO EN LOS SDL</t>
  </si>
  <si>
    <t>Las gráficas, la tabla del puntaje de cada aspecto verificado y el puntaje de la verificación deben ser incluidos en los informes ejecutivo y detallado.</t>
  </si>
  <si>
    <t>NOTAS DE USO</t>
  </si>
  <si>
    <t>DESCRIPCIÓN DE LOS CAMPOS DEL CUESTIONARIO</t>
  </si>
  <si>
    <t>Texto de la pregunta que debe responderse en la verificación. No es un campo modificable por el verificador.</t>
  </si>
  <si>
    <t>Se encuentra dentro del rango definido en la tipología del nivel de madurez. No es un campo modificable por el verificador.</t>
  </si>
  <si>
    <t>Define la categoría de la evaluación del nivel de madurez, con base en lo establecido en la hoja "Niveles de madurez". No es un campo modificable por el verificador.</t>
  </si>
  <si>
    <t>Es el resultado de las pruebas realizadas. Debe ser diligenciado por el verificador.</t>
  </si>
  <si>
    <t>Presenta el rango de nivel de madurez de acuerdo con la evaluación. No es un campo modificable por el verificador.</t>
  </si>
  <si>
    <t>DISPOSICIÓN REGULATORIA</t>
  </si>
  <si>
    <t>CONSECUTIVO:</t>
  </si>
  <si>
    <t>PREGUNTA:</t>
  </si>
  <si>
    <t>DISPOSICIÓN REGULATORIA:</t>
  </si>
  <si>
    <t>PROCEDIMIENTO SUGERIDO:</t>
  </si>
  <si>
    <t>TIPOLOGIA DE NIVEL DE MADUREZ:</t>
  </si>
  <si>
    <t>CALIFICACIÓN POSIBLE:</t>
  </si>
  <si>
    <t>CALIFICACIÓN:</t>
  </si>
  <si>
    <t>EVALUACIÓN:</t>
  </si>
  <si>
    <t>NIVEL DE MADUREZ:</t>
  </si>
  <si>
    <t>SOPORTE DE EVALUACION:</t>
  </si>
  <si>
    <t>OBSERVACIONES:</t>
  </si>
  <si>
    <t>Disposición regulatoria de la Resolución CREG 015 de 2018, relacionada con la pregunta. No es un campo modificable por el verificador.</t>
  </si>
  <si>
    <t>Breve detalle de los procedimientos y los soportes de la evaluación realizada. Debe ser diligenciado por el verificador.</t>
  </si>
  <si>
    <t>Relación de los aspectos que el verificador considera necesario resaltar sobre la pregunta. Debe ser diligenciado por el verificador.</t>
  </si>
  <si>
    <t>Número de la pregunta del cuestionario. No es un campo modificable por el verificador.</t>
  </si>
  <si>
    <t>Permite identificar donde se encuentra el OR en un rango de 0 a 5, respecto a la pregunta evaluada. No es un campo modificable por el verificador.</t>
  </si>
  <si>
    <t>El verificador unicamente debe diligenciar la información de la hoja "INFO VERIFICACIÓN" y los campos "CALIFICACIÓN", "SOPORTE DE EVALUACIÓN" y "OBSERVACIONES" de la hoja "CUESTIONARIO". Las demás hojas se encuentran formuladas para obtener automáticamente los resultados de la verificación.</t>
  </si>
  <si>
    <t>Este aplicactivo debe utilizarse con base en las diposiciones de la Resolución CREG 101 032 de 2022 o la que la modifique o sustituya.</t>
  </si>
  <si>
    <t>Validar con la información de eventos reportada al LAC y de vinculación de usuarios reportada al SUI, la exactitud de los cálculos de indicadores de calidad media. ¿El valor de los indicadores de calidad media, SAIDI y SAIFI, calculados por el verificador es igual al calculado por el OR y reportado al SUI? Margen de error permitido del 0,5%</t>
  </si>
  <si>
    <t xml:space="preserve">Validar con la información  de eventos reportada al LAC y de vinculación de usuarios reportada al SUI, la exactitud de los cálculos de indicadores de calidad individual. ¿Qué porcentaje de los indicadores de calidad individual, DIU y FIU, obtenidos por el verificador es igual al reportado por el OR al SUI, hasta la segunda cifra decimal? Margen de error permitido del 0,5%. Verificar comparando el dato del indicador calculado hasta transformadores o circuitos, sin necesidad de cruzar hasta el usuario. </t>
  </si>
  <si>
    <t>Procedimiento que se sugiere al verificador para responder la respectiva pregunta. El verificador podrá variar el procedimiento en caso de que lo considere necesario, con excepción del uso del ejemplo de cálculo de indicadores publicado por la CREG. No es un campo modificable por el verificador.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</si>
</sst>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sz val="11"/>
      <name val="Calibri"/>
      <family val="2"/>
      <scheme val="minor"/>
    </font>
    <font>
      <b/>
      <sz val="11"/>
      <name val="Calibri"/>
      <family val="2"/>
      <scheme val="minor"/>
    </font>
    <font>
      <sz val="11"/>
      <color rgb="FF000000"/>
      <name val="Calibri"/>
      <family val="2"/>
      <scheme val="minor"/>
    </font>
    <font>
      <sz val="10"/>
      <color indexed="8"/>
      <name val="Arial"/>
      <family val="2"/>
    </font>
    <font>
      <sz val="11"/>
      <color indexed="8"/>
      <name val="Calibri"/>
      <family val="2"/>
      <scheme val="minor"/>
    </font>
    <font>
      <b/>
      <sz val="11"/>
      <color indexed="8"/>
      <name val="Calibri"/>
      <family val="2"/>
      <scheme val="minor"/>
    </font>
    <font>
      <sz val="11"/>
      <color rgb="FF00B0F0"/>
      <name val="Calibri"/>
      <family val="2"/>
      <scheme val="minor"/>
    </font>
    <font>
      <vertAlign val="subscript"/>
      <sz val="11"/>
      <name val="Calibri"/>
      <family val="2"/>
      <scheme val="minor"/>
    </font>
    <font>
      <sz val="16"/>
      <color theme="1"/>
      <name val="Calibri"/>
      <family val="2"/>
      <scheme val="minor"/>
    </font>
    <font>
      <sz val="10"/>
      <color rgb="FF000000"/>
      <name val="Calibri"/>
      <family val="2"/>
      <scheme val="minor"/>
    </font>
    <font>
      <b/>
      <sz val="10"/>
      <color rgb="FF000000"/>
      <name val="Calibri"/>
      <family val="2"/>
      <scheme val="minor"/>
    </font>
    <font>
      <i/>
      <sz val="10"/>
      <color rgb="FF000000"/>
      <name val="Calibri"/>
      <family val="2"/>
      <scheme val="minor"/>
    </font>
    <font>
      <b/>
      <sz val="14"/>
      <color rgb="FFFFFFFF"/>
      <name val="Calibri"/>
      <family val="2"/>
      <scheme val="minor"/>
    </font>
    <font>
      <b/>
      <sz val="14"/>
      <color theme="1"/>
      <name val="Calibri"/>
      <family val="2"/>
      <scheme val="minor"/>
    </font>
    <font>
      <b/>
      <sz val="14"/>
      <name val="Calibri"/>
      <family val="2"/>
      <scheme val="minor"/>
    </font>
    <font>
      <sz val="14"/>
      <color theme="1"/>
      <name val="Calibri"/>
      <family val="2"/>
      <scheme val="minor"/>
    </font>
    <font>
      <b/>
      <sz val="16"/>
      <color rgb="FF8F45C7"/>
      <name val="Calibri"/>
      <family val="2"/>
      <scheme val="minor"/>
    </font>
    <font>
      <b/>
      <sz val="20"/>
      <color theme="0"/>
      <name val="Calibri"/>
      <family val="2"/>
      <scheme val="minor"/>
    </font>
    <font>
      <b/>
      <sz val="18"/>
      <color theme="1"/>
      <name val="Calibri"/>
      <family val="2"/>
      <scheme val="minor"/>
    </font>
    <font>
      <b/>
      <sz val="14"/>
      <color theme="0"/>
      <name val="Calibri"/>
      <family val="2"/>
      <scheme val="minor"/>
    </font>
    <font>
      <sz val="10"/>
      <color theme="1"/>
      <name val="Calibri"/>
      <family val="2"/>
      <scheme val="minor"/>
    </font>
    <font>
      <b/>
      <sz val="12"/>
      <color theme="0"/>
      <name val="Calibri"/>
      <family val="2"/>
    </font>
    <font>
      <b/>
      <sz val="12"/>
      <name val="Calibri"/>
      <family val="2"/>
      <scheme val="minor"/>
    </font>
    <font>
      <b/>
      <sz val="12"/>
      <name val="Calibri"/>
      <family val="2"/>
    </font>
    <font>
      <sz val="12"/>
      <color theme="1"/>
      <name val="Calibri"/>
      <family val="2"/>
      <scheme val="minor"/>
    </font>
    <font>
      <b/>
      <i/>
      <sz val="12"/>
      <name val="Arial"/>
      <family val="2"/>
    </font>
    <font>
      <b/>
      <sz val="12"/>
      <name val="Arial"/>
      <family val="2"/>
    </font>
    <font>
      <sz val="8"/>
      <name val="Calibri"/>
      <family val="2"/>
      <scheme val="minor"/>
    </font>
    <font>
      <i/>
      <sz val="14"/>
      <color theme="1"/>
      <name val="Bookman Old Style"/>
      <family val="1"/>
    </font>
  </fonts>
  <fills count="22">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1"/>
        <bgColor indexed="64"/>
      </patternFill>
    </fill>
    <fill>
      <patternFill patternType="solid">
        <fgColor rgb="FFC6E0B4"/>
        <bgColor indexed="64"/>
      </patternFill>
    </fill>
    <fill>
      <patternFill patternType="solid">
        <fgColor rgb="FFED7D31"/>
        <bgColor indexed="64"/>
      </patternFill>
    </fill>
    <fill>
      <patternFill patternType="solid">
        <fgColor rgb="FFFF0000"/>
        <bgColor indexed="64"/>
      </patternFill>
    </fill>
    <fill>
      <patternFill patternType="solid">
        <fgColor rgb="FF000000"/>
        <bgColor indexed="64"/>
      </patternFill>
    </fill>
    <fill>
      <patternFill patternType="solid">
        <fgColor rgb="FFD9D9D9"/>
        <bgColor indexed="64"/>
      </patternFill>
    </fill>
    <fill>
      <patternFill patternType="solid">
        <fgColor theme="3" tint="0.79998168889431442"/>
        <bgColor indexed="64"/>
      </patternFill>
    </fill>
    <fill>
      <patternFill patternType="solid">
        <fgColor rgb="FF8F45C7"/>
        <bgColor indexed="64"/>
      </patternFill>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24997711111789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medium">
        <color auto="1"/>
      </right>
      <top style="medium">
        <color auto="1"/>
      </top>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thin">
        <color indexed="64"/>
      </bottom>
      <diagonal/>
    </border>
    <border>
      <left/>
      <right style="medium">
        <color indexed="64"/>
      </right>
      <top/>
      <bottom style="medium">
        <color indexed="64"/>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indexed="64"/>
      </right>
      <top/>
      <bottom/>
      <diagonal/>
    </border>
    <border>
      <left style="medium">
        <color auto="1"/>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medium">
        <color auto="1"/>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medium">
        <color auto="1"/>
      </right>
      <top style="thin">
        <color indexed="64"/>
      </top>
      <bottom/>
      <diagonal/>
    </border>
    <border>
      <left style="medium">
        <color auto="1"/>
      </left>
      <right/>
      <top style="thin">
        <color indexed="64"/>
      </top>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0" fontId="8" fillId="0" borderId="0"/>
    <xf numFmtId="0" fontId="8" fillId="0" borderId="0"/>
    <xf numFmtId="0" fontId="8" fillId="0" borderId="0"/>
  </cellStyleXfs>
  <cellXfs count="229">
    <xf numFmtId="0" fontId="0" fillId="0" borderId="0" xfId="0"/>
    <xf numFmtId="0" fontId="0" fillId="0" borderId="1" xfId="0" applyBorder="1" applyAlignment="1">
      <alignment horizontal="center" vertical="center"/>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xf>
    <xf numFmtId="0" fontId="0" fillId="0" borderId="1" xfId="0" applyBorder="1" applyAlignment="1">
      <alignment horizontal="left" vertical="center" wrapText="1"/>
    </xf>
    <xf numFmtId="0" fontId="0" fillId="0" borderId="1" xfId="0" applyBorder="1" applyAlignment="1">
      <alignment vertical="center"/>
    </xf>
    <xf numFmtId="0" fontId="5" fillId="0" borderId="1" xfId="0" applyFont="1" applyBorder="1" applyAlignment="1">
      <alignment horizontal="left" vertical="center" wrapText="1"/>
    </xf>
    <xf numFmtId="0" fontId="5" fillId="0" borderId="1" xfId="0" applyFont="1" applyBorder="1" applyAlignment="1">
      <alignment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xf>
    <xf numFmtId="0" fontId="5" fillId="0" borderId="0" xfId="0" applyFont="1"/>
    <xf numFmtId="0" fontId="5" fillId="0" borderId="1" xfId="1" applyFont="1" applyBorder="1" applyAlignment="1">
      <alignment horizontal="left" vertical="center" wrapText="1"/>
    </xf>
    <xf numFmtId="0" fontId="9" fillId="4" borderId="1" xfId="2" applyFont="1" applyFill="1" applyBorder="1" applyAlignment="1">
      <alignment vertical="center" wrapText="1"/>
    </xf>
    <xf numFmtId="0" fontId="5" fillId="4" borderId="1" xfId="2" applyFont="1" applyFill="1" applyBorder="1" applyAlignment="1">
      <alignment vertical="center" wrapText="1"/>
    </xf>
    <xf numFmtId="0" fontId="9" fillId="0" borderId="1" xfId="2" applyFont="1" applyBorder="1" applyAlignment="1">
      <alignment vertical="center" wrapText="1"/>
    </xf>
    <xf numFmtId="0" fontId="9" fillId="0" borderId="1" xfId="3" applyFont="1" applyBorder="1" applyAlignment="1">
      <alignment horizontal="left" vertical="center" wrapText="1"/>
    </xf>
    <xf numFmtId="0" fontId="9" fillId="0" borderId="1" xfId="3" applyFont="1" applyBorder="1" applyAlignment="1">
      <alignment vertical="center" wrapText="1"/>
    </xf>
    <xf numFmtId="0" fontId="5" fillId="4" borderId="1" xfId="0" applyFont="1" applyFill="1" applyBorder="1" applyAlignment="1">
      <alignment horizontal="left" vertical="center" wrapText="1"/>
    </xf>
    <xf numFmtId="0" fontId="9" fillId="4" borderId="1" xfId="2" applyFont="1" applyFill="1" applyBorder="1" applyAlignment="1">
      <alignment horizontal="left" vertical="center" wrapText="1"/>
    </xf>
    <xf numFmtId="0" fontId="5" fillId="0" borderId="1" xfId="2" applyFont="1" applyBorder="1" applyAlignment="1">
      <alignment horizontal="left" vertical="center" wrapText="1"/>
    </xf>
    <xf numFmtId="0" fontId="5" fillId="4" borderId="1" xfId="2" applyFont="1" applyFill="1" applyBorder="1" applyAlignment="1">
      <alignment horizontal="left" vertical="center" wrapText="1"/>
    </xf>
    <xf numFmtId="0" fontId="0" fillId="0" borderId="1" xfId="0" applyBorder="1"/>
    <xf numFmtId="0" fontId="0" fillId="4" borderId="1" xfId="1" applyFont="1" applyFill="1" applyBorder="1" applyAlignment="1">
      <alignment horizontal="left" vertical="center" wrapText="1"/>
    </xf>
    <xf numFmtId="0" fontId="0" fillId="0" borderId="1" xfId="1" applyFont="1" applyBorder="1" applyAlignment="1">
      <alignment horizontal="left" vertical="center" wrapText="1"/>
    </xf>
    <xf numFmtId="0" fontId="0" fillId="0" borderId="1" xfId="0" applyBorder="1" applyAlignment="1">
      <alignment vertical="center" wrapText="1"/>
    </xf>
    <xf numFmtId="0" fontId="0" fillId="4" borderId="1" xfId="0" applyFill="1" applyBorder="1" applyAlignment="1">
      <alignment horizontal="justify" vertical="center"/>
    </xf>
    <xf numFmtId="0" fontId="5" fillId="0" borderId="1" xfId="3" applyFont="1" applyBorder="1" applyAlignment="1">
      <alignment vertical="center" wrapText="1"/>
    </xf>
    <xf numFmtId="0" fontId="9" fillId="4" borderId="1" xfId="1" applyFont="1" applyFill="1" applyBorder="1" applyAlignment="1">
      <alignment horizontal="left" vertical="center" wrapText="1"/>
    </xf>
    <xf numFmtId="0" fontId="9" fillId="0" borderId="1" xfId="1" applyFont="1" applyBorder="1" applyAlignment="1">
      <alignment horizontal="left" vertical="center" wrapText="1"/>
    </xf>
    <xf numFmtId="0" fontId="5" fillId="0" borderId="1" xfId="0" applyFont="1" applyBorder="1" applyAlignment="1">
      <alignment vertical="center" wrapText="1"/>
    </xf>
    <xf numFmtId="0" fontId="3" fillId="0" borderId="0" xfId="0" applyFont="1"/>
    <xf numFmtId="0" fontId="0" fillId="4" borderId="1" xfId="0" applyFill="1" applyBorder="1" applyAlignment="1">
      <alignment vertical="center" wrapText="1"/>
    </xf>
    <xf numFmtId="0" fontId="0" fillId="0" borderId="0" xfId="0" applyAlignment="1">
      <alignment vertical="center"/>
    </xf>
    <xf numFmtId="0" fontId="4" fillId="0" borderId="1" xfId="0" applyFont="1" applyBorder="1" applyAlignment="1">
      <alignment horizontal="center" vertical="center"/>
    </xf>
    <xf numFmtId="0" fontId="0" fillId="0" borderId="7" xfId="0" applyBorder="1" applyAlignment="1">
      <alignment horizontal="center" vertical="center" wrapText="1"/>
    </xf>
    <xf numFmtId="9" fontId="0" fillId="0" borderId="7" xfId="0" applyNumberFormat="1" applyBorder="1" applyAlignment="1">
      <alignment vertical="center" wrapText="1"/>
    </xf>
    <xf numFmtId="0" fontId="0" fillId="0" borderId="7" xfId="0" applyBorder="1" applyAlignment="1">
      <alignment vertical="center" wrapText="1"/>
    </xf>
    <xf numFmtId="0" fontId="13"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5" fillId="2" borderId="8" xfId="0" applyFont="1" applyFill="1" applyBorder="1" applyAlignment="1">
      <alignment horizontal="center" vertical="center" wrapText="1"/>
    </xf>
    <xf numFmtId="0" fontId="0" fillId="0" borderId="0" xfId="0" applyAlignment="1">
      <alignment wrapText="1"/>
    </xf>
    <xf numFmtId="0" fontId="0" fillId="9" borderId="7" xfId="0" applyFill="1" applyBorder="1" applyAlignment="1">
      <alignment horizontal="center" vertical="center" wrapText="1"/>
    </xf>
    <xf numFmtId="0" fontId="15" fillId="10" borderId="8"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11" borderId="8" xfId="0" applyFont="1" applyFill="1" applyBorder="1" applyAlignment="1">
      <alignment horizontal="center" vertical="center" wrapText="1"/>
    </xf>
    <xf numFmtId="9" fontId="0" fillId="0" borderId="7" xfId="0" applyNumberFormat="1" applyBorder="1" applyAlignment="1">
      <alignment horizontal="center" vertical="center" wrapText="1"/>
    </xf>
    <xf numFmtId="0" fontId="15" fillId="12" borderId="8" xfId="0" applyFont="1" applyFill="1" applyBorder="1" applyAlignment="1">
      <alignment horizontal="center"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0" fontId="17" fillId="13" borderId="4" xfId="0" applyFont="1" applyFill="1" applyBorder="1" applyAlignment="1">
      <alignment vertical="center" wrapText="1"/>
    </xf>
    <xf numFmtId="0" fontId="17" fillId="13" borderId="9" xfId="0" applyFont="1" applyFill="1" applyBorder="1" applyAlignment="1">
      <alignment horizontal="center" vertical="center" wrapText="1"/>
    </xf>
    <xf numFmtId="0" fontId="17" fillId="13" borderId="5" xfId="0" applyFont="1" applyFill="1" applyBorder="1" applyAlignment="1">
      <alignment horizontal="center" vertical="center" wrapText="1"/>
    </xf>
    <xf numFmtId="0" fontId="18" fillId="14" borderId="10" xfId="0" applyFont="1" applyFill="1" applyBorder="1" applyAlignment="1">
      <alignment horizontal="center" vertical="center" wrapText="1"/>
    </xf>
    <xf numFmtId="0" fontId="18" fillId="14" borderId="11" xfId="0" applyFont="1" applyFill="1" applyBorder="1" applyAlignment="1">
      <alignment horizontal="center" vertical="center" wrapText="1"/>
    </xf>
    <xf numFmtId="0" fontId="18" fillId="14" borderId="12" xfId="0" applyFont="1" applyFill="1" applyBorder="1" applyAlignment="1">
      <alignment horizontal="center" vertical="center" wrapText="1"/>
    </xf>
    <xf numFmtId="0" fontId="13" fillId="0" borderId="0" xfId="0" applyFont="1" applyAlignment="1">
      <alignment horizontal="center"/>
    </xf>
    <xf numFmtId="0" fontId="20" fillId="0" borderId="0" xfId="0" applyFont="1" applyAlignment="1">
      <alignment horizontal="center" vertical="center" wrapText="1"/>
    </xf>
    <xf numFmtId="0" fontId="21" fillId="0" borderId="0" xfId="0" applyFont="1" applyAlignment="1">
      <alignment horizontal="center"/>
    </xf>
    <xf numFmtId="0" fontId="6" fillId="15" borderId="1" xfId="0" applyFont="1" applyFill="1" applyBorder="1" applyAlignment="1">
      <alignment horizontal="center"/>
    </xf>
    <xf numFmtId="0" fontId="5" fillId="0" borderId="1" xfId="0" applyFont="1" applyBorder="1" applyAlignment="1">
      <alignment vertical="top" wrapText="1"/>
    </xf>
    <xf numFmtId="0" fontId="5" fillId="0" borderId="1" xfId="0" applyFont="1" applyBorder="1" applyAlignment="1">
      <alignment wrapText="1"/>
    </xf>
    <xf numFmtId="0" fontId="5" fillId="0" borderId="1" xfId="2" applyFont="1" applyBorder="1" applyAlignment="1">
      <alignment vertical="center" wrapText="1"/>
    </xf>
    <xf numFmtId="0" fontId="5" fillId="0" borderId="1" xfId="0" applyFont="1" applyBorder="1"/>
    <xf numFmtId="0" fontId="5" fillId="0" borderId="1" xfId="0" applyFont="1" applyBorder="1" applyAlignment="1">
      <alignment horizontal="left" vertical="top" wrapText="1"/>
    </xf>
    <xf numFmtId="0" fontId="2" fillId="0" borderId="0" xfId="0" applyFont="1"/>
    <xf numFmtId="0" fontId="1" fillId="0" borderId="26" xfId="0" applyFont="1" applyBorder="1" applyAlignment="1">
      <alignment vertical="center"/>
    </xf>
    <xf numFmtId="0" fontId="27" fillId="17" borderId="21" xfId="0" applyFont="1" applyFill="1" applyBorder="1" applyAlignment="1">
      <alignment horizontal="center" vertical="center"/>
    </xf>
    <xf numFmtId="0" fontId="28" fillId="17" borderId="1" xfId="0" applyFont="1" applyFill="1" applyBorder="1" applyAlignment="1">
      <alignment horizontal="center" vertical="center" wrapText="1"/>
    </xf>
    <xf numFmtId="0" fontId="28" fillId="17" borderId="2" xfId="0" applyFont="1" applyFill="1" applyBorder="1" applyAlignment="1">
      <alignment horizontal="center" vertical="center" wrapText="1"/>
    </xf>
    <xf numFmtId="0" fontId="19" fillId="4" borderId="1" xfId="0" applyFont="1" applyFill="1" applyBorder="1" applyAlignment="1">
      <alignment horizontal="center" vertical="center"/>
    </xf>
    <xf numFmtId="0" fontId="18" fillId="0" borderId="2" xfId="0" applyFont="1" applyBorder="1" applyAlignment="1">
      <alignment horizontal="center" vertical="center"/>
    </xf>
    <xf numFmtId="0" fontId="29" fillId="0" borderId="1" xfId="0" applyFont="1" applyBorder="1" applyAlignment="1">
      <alignment horizontal="center" vertical="center"/>
    </xf>
    <xf numFmtId="3" fontId="31" fillId="18" borderId="31" xfId="0" applyNumberFormat="1" applyFont="1" applyFill="1" applyBorder="1" applyAlignment="1">
      <alignment horizontal="center" vertical="center"/>
    </xf>
    <xf numFmtId="0" fontId="31" fillId="18" borderId="32" xfId="0" applyFont="1" applyFill="1" applyBorder="1" applyAlignment="1">
      <alignment horizontal="center" vertical="center"/>
    </xf>
    <xf numFmtId="0" fontId="1" fillId="16" borderId="5" xfId="0" applyFont="1" applyFill="1" applyBorder="1" applyAlignment="1">
      <alignment horizontal="center"/>
    </xf>
    <xf numFmtId="0" fontId="1" fillId="16" borderId="26" xfId="0" applyFont="1" applyFill="1" applyBorder="1" applyAlignment="1">
      <alignment horizontal="center"/>
    </xf>
    <xf numFmtId="0" fontId="0" fillId="0" borderId="3" xfId="0" applyBorder="1" applyAlignment="1">
      <alignment horizontal="left"/>
    </xf>
    <xf numFmtId="0" fontId="0" fillId="0" borderId="22" xfId="0" applyBorder="1"/>
    <xf numFmtId="0" fontId="0" fillId="0" borderId="33" xfId="0" applyBorder="1" applyAlignment="1">
      <alignment horizontal="left"/>
    </xf>
    <xf numFmtId="0" fontId="0" fillId="0" borderId="8" xfId="0" applyBorder="1" applyAlignment="1">
      <alignment horizontal="left"/>
    </xf>
    <xf numFmtId="0" fontId="1" fillId="16" borderId="5" xfId="0" applyFont="1" applyFill="1" applyBorder="1" applyAlignment="1">
      <alignment horizontal="left"/>
    </xf>
    <xf numFmtId="0" fontId="0" fillId="0" borderId="25" xfId="0" applyBorder="1"/>
    <xf numFmtId="0" fontId="1" fillId="0" borderId="0" xfId="0" applyFont="1" applyAlignment="1">
      <alignment horizontal="left"/>
    </xf>
    <xf numFmtId="4" fontId="1" fillId="0" borderId="0" xfId="0" applyNumberFormat="1" applyFont="1"/>
    <xf numFmtId="0" fontId="7" fillId="4" borderId="1"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3" fillId="0" borderId="1" xfId="0" applyFont="1" applyBorder="1" applyAlignment="1">
      <alignment vertical="center" wrapText="1"/>
    </xf>
    <xf numFmtId="0" fontId="3" fillId="0" borderId="1" xfId="0" applyFont="1" applyBorder="1" applyAlignment="1">
      <alignment horizontal="center"/>
    </xf>
    <xf numFmtId="0" fontId="3" fillId="5" borderId="1" xfId="0" applyFont="1" applyFill="1" applyBorder="1" applyAlignment="1">
      <alignment vertical="center" wrapText="1"/>
    </xf>
    <xf numFmtId="0" fontId="10" fillId="5" borderId="1" xfId="2" applyFont="1" applyFill="1" applyBorder="1" applyAlignment="1">
      <alignment vertical="center" wrapText="1"/>
    </xf>
    <xf numFmtId="0" fontId="10" fillId="0" borderId="1" xfId="2" applyFont="1" applyBorder="1" applyAlignment="1">
      <alignment vertical="center" wrapText="1"/>
    </xf>
    <xf numFmtId="0" fontId="2"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xf numFmtId="0" fontId="3" fillId="15" borderId="1" xfId="0" applyFont="1" applyFill="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10" fillId="0" borderId="1" xfId="2" applyFont="1" applyBorder="1" applyAlignment="1">
      <alignment horizontal="center" vertical="center" wrapText="1"/>
    </xf>
    <xf numFmtId="0" fontId="6" fillId="0" borderId="1" xfId="0" applyFont="1" applyBorder="1" applyAlignment="1">
      <alignment vertical="center" wrapText="1"/>
    </xf>
    <xf numFmtId="0" fontId="6" fillId="0" borderId="1" xfId="2" applyFont="1" applyBorder="1" applyAlignment="1">
      <alignment vertical="center" wrapText="1"/>
    </xf>
    <xf numFmtId="0" fontId="6" fillId="0" borderId="1" xfId="0" applyFont="1" applyBorder="1" applyAlignment="1">
      <alignment horizontal="justify" vertical="center" wrapText="1"/>
    </xf>
    <xf numFmtId="0" fontId="0" fillId="19" borderId="1" xfId="0" applyFill="1" applyBorder="1" applyAlignment="1">
      <alignment horizontal="center" vertical="center"/>
    </xf>
    <xf numFmtId="0" fontId="5" fillId="19" borderId="1" xfId="0" applyFont="1" applyFill="1" applyBorder="1" applyAlignment="1">
      <alignment horizontal="center" vertical="center"/>
    </xf>
    <xf numFmtId="9" fontId="0" fillId="19" borderId="1" xfId="0" applyNumberFormat="1" applyFill="1" applyBorder="1" applyAlignment="1">
      <alignment horizontal="center" vertical="center"/>
    </xf>
    <xf numFmtId="9" fontId="5" fillId="19" borderId="1" xfId="0" applyNumberFormat="1" applyFont="1" applyFill="1" applyBorder="1" applyAlignment="1">
      <alignment horizontal="center" vertical="center"/>
    </xf>
    <xf numFmtId="0" fontId="19" fillId="4" borderId="0" xfId="0" applyFont="1" applyFill="1" applyAlignment="1">
      <alignment horizontal="center" vertical="center"/>
    </xf>
    <xf numFmtId="0" fontId="19" fillId="19" borderId="1" xfId="0" applyFont="1" applyFill="1" applyBorder="1" applyAlignment="1">
      <alignment horizontal="center" vertical="center"/>
    </xf>
    <xf numFmtId="0" fontId="19" fillId="0" borderId="1" xfId="0" applyFont="1" applyBorder="1" applyAlignment="1">
      <alignment horizontal="center" vertical="center"/>
    </xf>
    <xf numFmtId="0" fontId="30" fillId="18" borderId="29" xfId="0" applyFont="1" applyFill="1" applyBorder="1" applyAlignment="1">
      <alignment vertical="center"/>
    </xf>
    <xf numFmtId="0" fontId="30" fillId="18" borderId="30" xfId="0" applyFont="1" applyFill="1" applyBorder="1" applyAlignment="1">
      <alignment vertical="center"/>
    </xf>
    <xf numFmtId="0" fontId="29" fillId="0" borderId="1" xfId="0" applyFont="1" applyBorder="1" applyAlignment="1">
      <alignment horizontal="center"/>
    </xf>
    <xf numFmtId="9" fontId="29" fillId="0" borderId="1" xfId="0" applyNumberFormat="1" applyFont="1" applyBorder="1" applyAlignment="1">
      <alignment horizontal="center"/>
    </xf>
    <xf numFmtId="0" fontId="29" fillId="0" borderId="1" xfId="0" applyFont="1" applyBorder="1" applyAlignment="1">
      <alignment horizontal="center" wrapText="1"/>
    </xf>
    <xf numFmtId="0" fontId="29" fillId="0" borderId="0" xfId="0" applyFont="1"/>
    <xf numFmtId="0" fontId="20" fillId="0" borderId="0" xfId="0" applyFont="1"/>
    <xf numFmtId="0" fontId="20" fillId="0" borderId="0" xfId="0" applyFont="1" applyAlignment="1">
      <alignment horizontal="left" vertical="center"/>
    </xf>
    <xf numFmtId="0" fontId="4" fillId="20" borderId="43" xfId="0" applyFont="1" applyFill="1" applyBorder="1" applyAlignment="1">
      <alignment horizontal="center" vertical="center"/>
    </xf>
    <xf numFmtId="0" fontId="4" fillId="0" borderId="32" xfId="0" applyFont="1" applyBorder="1" applyAlignment="1">
      <alignment horizontal="center" vertical="center"/>
    </xf>
    <xf numFmtId="0" fontId="21" fillId="0" borderId="0" xfId="0" applyFont="1" applyAlignment="1">
      <alignment horizontal="center" vertical="center"/>
    </xf>
    <xf numFmtId="0" fontId="6" fillId="0" borderId="1" xfId="0" applyFont="1" applyBorder="1" applyAlignment="1">
      <alignment horizontal="center" vertical="center"/>
    </xf>
    <xf numFmtId="0" fontId="3" fillId="21" borderId="1" xfId="0" applyFont="1" applyFill="1" applyBorder="1" applyAlignment="1">
      <alignment horizontal="center" vertical="center" wrapText="1"/>
    </xf>
    <xf numFmtId="0" fontId="4" fillId="21" borderId="1" xfId="0" applyFont="1" applyFill="1" applyBorder="1" applyAlignment="1">
      <alignment horizontal="center" vertical="center" wrapText="1"/>
    </xf>
    <xf numFmtId="0" fontId="18" fillId="0" borderId="0" xfId="0" applyFont="1"/>
    <xf numFmtId="0" fontId="18" fillId="0" borderId="35" xfId="0" applyFont="1" applyBorder="1" applyAlignment="1">
      <alignment horizontal="centerContinuous" vertical="center"/>
    </xf>
    <xf numFmtId="0" fontId="25" fillId="0" borderId="35" xfId="0" applyFont="1" applyBorder="1" applyAlignment="1">
      <alignment horizontal="centerContinuous" vertical="center" wrapText="1"/>
    </xf>
    <xf numFmtId="0" fontId="0" fillId="0" borderId="0" xfId="0" applyAlignment="1">
      <alignment horizontal="centerContinuous" vertical="center"/>
    </xf>
    <xf numFmtId="0" fontId="18" fillId="0" borderId="38" xfId="0" applyFont="1" applyBorder="1" applyAlignment="1">
      <alignment horizontal="centerContinuous" vertical="center"/>
    </xf>
    <xf numFmtId="0" fontId="25" fillId="0" borderId="38" xfId="0" applyFont="1" applyBorder="1" applyAlignment="1">
      <alignment horizontal="centerContinuous" vertical="center" wrapText="1"/>
    </xf>
    <xf numFmtId="0" fontId="25" fillId="0" borderId="38" xfId="0" applyFont="1" applyBorder="1" applyAlignment="1">
      <alignment horizontal="centerContinuous" vertical="center"/>
    </xf>
    <xf numFmtId="0" fontId="0" fillId="0" borderId="50" xfId="0" applyBorder="1" applyAlignment="1">
      <alignment horizontal="centerContinuous" vertical="center"/>
    </xf>
    <xf numFmtId="0" fontId="25" fillId="0" borderId="35" xfId="0" applyFont="1" applyBorder="1" applyAlignment="1">
      <alignment horizontal="centerContinuous" vertical="center"/>
    </xf>
    <xf numFmtId="0" fontId="4" fillId="21" borderId="0" xfId="0" applyFont="1" applyFill="1" applyAlignment="1">
      <alignment horizontal="center" vertical="center" wrapText="1"/>
    </xf>
    <xf numFmtId="14" fontId="25" fillId="0" borderId="38" xfId="0" applyNumberFormat="1" applyFont="1" applyBorder="1" applyAlignment="1">
      <alignment horizontal="centerContinuous" vertical="center"/>
    </xf>
    <xf numFmtId="0" fontId="20" fillId="0" borderId="0" xfId="0" applyFont="1" applyAlignment="1">
      <alignment horizontal="center"/>
    </xf>
    <xf numFmtId="2" fontId="4" fillId="0" borderId="32" xfId="0" applyNumberFormat="1" applyFont="1" applyBorder="1" applyAlignment="1">
      <alignment horizontal="center" vertical="center"/>
    </xf>
    <xf numFmtId="0" fontId="0" fillId="19" borderId="1" xfId="0" applyFill="1" applyBorder="1"/>
    <xf numFmtId="0" fontId="5" fillId="19" borderId="1" xfId="0" applyFont="1" applyFill="1" applyBorder="1"/>
    <xf numFmtId="0" fontId="3" fillId="19" borderId="1" xfId="0" applyFont="1" applyFill="1" applyBorder="1" applyAlignment="1">
      <alignment horizontal="center"/>
    </xf>
    <xf numFmtId="0" fontId="5" fillId="0" borderId="1" xfId="0" applyFont="1" applyBorder="1" applyAlignment="1">
      <alignment horizontal="justify" vertical="top" wrapText="1"/>
    </xf>
    <xf numFmtId="0" fontId="23" fillId="0" borderId="48" xfId="0" applyFont="1" applyBorder="1" applyAlignment="1">
      <alignment horizontal="center" vertical="center"/>
    </xf>
    <xf numFmtId="0" fontId="23" fillId="0" borderId="49" xfId="0" applyFont="1" applyBorder="1" applyAlignment="1">
      <alignment horizontal="center" vertical="center"/>
    </xf>
    <xf numFmtId="0" fontId="23" fillId="0" borderId="17" xfId="0" applyFont="1" applyBorder="1" applyAlignment="1">
      <alignment horizontal="center" vertical="center"/>
    </xf>
    <xf numFmtId="0" fontId="23" fillId="0" borderId="50" xfId="0" applyFont="1" applyBorder="1" applyAlignment="1">
      <alignment horizontal="center" vertical="center"/>
    </xf>
    <xf numFmtId="0" fontId="24" fillId="16" borderId="1" xfId="0" applyFont="1" applyFill="1" applyBorder="1" applyAlignment="1">
      <alignment horizontal="center" vertical="center"/>
    </xf>
    <xf numFmtId="0" fontId="24" fillId="16" borderId="2" xfId="0" applyFont="1" applyFill="1" applyBorder="1" applyAlignment="1">
      <alignment horizontal="center" vertical="center"/>
    </xf>
    <xf numFmtId="0" fontId="24" fillId="16" borderId="42" xfId="0" applyFont="1" applyFill="1" applyBorder="1" applyAlignment="1">
      <alignment horizontal="center" vertical="center"/>
    </xf>
    <xf numFmtId="0" fontId="24" fillId="16" borderId="46" xfId="0" applyFont="1" applyFill="1" applyBorder="1" applyAlignment="1">
      <alignment horizontal="center" vertical="center"/>
    </xf>
    <xf numFmtId="0" fontId="0" fillId="0" borderId="44"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22" fillId="9" borderId="45" xfId="0" applyFont="1" applyFill="1" applyBorder="1" applyAlignment="1">
      <alignment horizontal="center" vertical="center" wrapText="1"/>
    </xf>
    <xf numFmtId="0" fontId="22" fillId="9" borderId="47" xfId="0" applyFont="1" applyFill="1" applyBorder="1" applyAlignment="1">
      <alignment horizontal="center" vertical="center" wrapText="1"/>
    </xf>
    <xf numFmtId="0" fontId="22" fillId="9" borderId="0" xfId="0" applyFont="1" applyFill="1" applyAlignment="1">
      <alignment horizontal="center" vertical="center" wrapText="1"/>
    </xf>
    <xf numFmtId="0" fontId="22" fillId="9" borderId="18" xfId="0" applyFont="1" applyFill="1" applyBorder="1" applyAlignment="1">
      <alignment horizontal="center" vertical="center" wrapText="1"/>
    </xf>
    <xf numFmtId="0" fontId="0" fillId="0" borderId="0" xfId="0" applyAlignment="1">
      <alignment horizontal="left"/>
    </xf>
    <xf numFmtId="0" fontId="18" fillId="0" borderId="0" xfId="0" applyFont="1" applyAlignment="1">
      <alignment horizontal="left"/>
    </xf>
    <xf numFmtId="0" fontId="21" fillId="0" borderId="13" xfId="0" applyFont="1" applyBorder="1" applyAlignment="1">
      <alignment horizontal="center" vertical="center"/>
    </xf>
    <xf numFmtId="0" fontId="21" fillId="0" borderId="4" xfId="0" applyFont="1" applyBorder="1" applyAlignment="1">
      <alignment horizontal="center" vertical="center"/>
    </xf>
    <xf numFmtId="0" fontId="21" fillId="0" borderId="9" xfId="0" applyFont="1" applyBorder="1" applyAlignment="1">
      <alignment horizontal="center" vertical="center"/>
    </xf>
    <xf numFmtId="0" fontId="19" fillId="0" borderId="12" xfId="0" applyFont="1" applyBorder="1" applyAlignment="1">
      <alignment horizontal="center" wrapText="1"/>
    </xf>
    <xf numFmtId="0" fontId="19" fillId="0" borderId="11" xfId="0" applyFont="1" applyBorder="1" applyAlignment="1">
      <alignment horizontal="center" wrapText="1"/>
    </xf>
    <xf numFmtId="0" fontId="19" fillId="0" borderId="10" xfId="0" applyFont="1" applyBorder="1" applyAlignment="1">
      <alignment horizontal="center" wrapText="1"/>
    </xf>
    <xf numFmtId="0" fontId="0" fillId="0" borderId="14" xfId="0"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0" fillId="0" borderId="19" xfId="0" applyBorder="1" applyAlignment="1">
      <alignment horizontal="center"/>
    </xf>
    <xf numFmtId="0" fontId="0" fillId="0" borderId="6" xfId="0" applyBorder="1" applyAlignment="1">
      <alignment horizontal="center"/>
    </xf>
    <xf numFmtId="0" fontId="22" fillId="9" borderId="15" xfId="0" applyFont="1" applyFill="1" applyBorder="1" applyAlignment="1">
      <alignment horizontal="center" vertical="center" wrapText="1"/>
    </xf>
    <xf numFmtId="0" fontId="22" fillId="9" borderId="16" xfId="0" applyFont="1" applyFill="1" applyBorder="1" applyAlignment="1">
      <alignment horizontal="center" vertical="center" wrapText="1"/>
    </xf>
    <xf numFmtId="0" fontId="22" fillId="9" borderId="6" xfId="0" applyFont="1" applyFill="1" applyBorder="1" applyAlignment="1">
      <alignment horizontal="center" vertical="center" wrapText="1"/>
    </xf>
    <xf numFmtId="0" fontId="22" fillId="9" borderId="20" xfId="0" applyFont="1" applyFill="1" applyBorder="1" applyAlignment="1">
      <alignment horizontal="center" vertical="center" wrapText="1"/>
    </xf>
    <xf numFmtId="0" fontId="23" fillId="0" borderId="14" xfId="0" applyFont="1" applyBorder="1" applyAlignment="1">
      <alignment horizontal="center" vertical="center"/>
    </xf>
    <xf numFmtId="0" fontId="23" fillId="0" borderId="16"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4" fillId="16" borderId="21" xfId="0" applyFont="1" applyFill="1" applyBorder="1" applyAlignment="1">
      <alignment horizontal="center" vertical="center"/>
    </xf>
    <xf numFmtId="0" fontId="18" fillId="0" borderId="1" xfId="0" applyFont="1" applyBorder="1" applyAlignment="1">
      <alignment horizontal="center" vertical="center"/>
    </xf>
    <xf numFmtId="0" fontId="18" fillId="0" borderId="22" xfId="0" applyFont="1" applyBorder="1" applyAlignment="1">
      <alignment horizontal="center" vertical="center"/>
    </xf>
    <xf numFmtId="0" fontId="21" fillId="7" borderId="13" xfId="0" applyFont="1" applyFill="1" applyBorder="1" applyAlignment="1">
      <alignment horizontal="center"/>
    </xf>
    <xf numFmtId="0" fontId="21" fillId="7" borderId="4" xfId="0" applyFont="1" applyFill="1" applyBorder="1" applyAlignment="1">
      <alignment horizontal="center"/>
    </xf>
    <xf numFmtId="0" fontId="21" fillId="7" borderId="9" xfId="0" applyFont="1" applyFill="1" applyBorder="1" applyAlignment="1">
      <alignment horizontal="center"/>
    </xf>
    <xf numFmtId="0" fontId="28" fillId="17"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8" xfId="0" applyFont="1" applyBorder="1" applyAlignment="1">
      <alignment horizontal="center" vertical="center"/>
    </xf>
    <xf numFmtId="0" fontId="3" fillId="0" borderId="35"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wrapText="1"/>
    </xf>
    <xf numFmtId="0" fontId="24" fillId="16" borderId="23" xfId="0" applyFont="1" applyFill="1" applyBorder="1" applyAlignment="1">
      <alignment horizontal="center" vertical="center"/>
    </xf>
    <xf numFmtId="0" fontId="24" fillId="16" borderId="24" xfId="0" applyFont="1" applyFill="1" applyBorder="1" applyAlignment="1">
      <alignment horizontal="center" vertical="center"/>
    </xf>
    <xf numFmtId="0" fontId="24" fillId="16" borderId="34" xfId="0" applyFont="1" applyFill="1" applyBorder="1" applyAlignment="1">
      <alignment horizontal="center" vertical="center"/>
    </xf>
    <xf numFmtId="0" fontId="24" fillId="16" borderId="35" xfId="0" applyFont="1" applyFill="1" applyBorder="1" applyAlignment="1">
      <alignment horizontal="center" vertical="center"/>
    </xf>
    <xf numFmtId="0" fontId="4" fillId="0" borderId="2" xfId="0" applyFont="1" applyBorder="1" applyAlignment="1">
      <alignment horizontal="center" vertical="center"/>
    </xf>
    <xf numFmtId="0" fontId="4" fillId="0" borderId="38" xfId="0" applyFont="1" applyBorder="1" applyAlignment="1">
      <alignment horizontal="center" vertical="center"/>
    </xf>
    <xf numFmtId="0" fontId="4" fillId="0" borderId="35" xfId="0" applyFont="1" applyBorder="1" applyAlignment="1">
      <alignment horizontal="center" vertical="center"/>
    </xf>
    <xf numFmtId="0" fontId="0" fillId="0" borderId="2" xfId="0" applyBorder="1" applyAlignment="1">
      <alignment horizontal="center" vertical="center" wrapText="1"/>
    </xf>
    <xf numFmtId="0" fontId="0" fillId="0" borderId="38" xfId="0" applyBorder="1" applyAlignment="1">
      <alignment horizontal="center" vertical="center" wrapText="1"/>
    </xf>
    <xf numFmtId="0" fontId="0" fillId="0" borderId="35" xfId="0" applyBorder="1" applyAlignment="1">
      <alignment horizontal="center" vertical="center" wrapText="1"/>
    </xf>
    <xf numFmtId="0" fontId="24" fillId="16" borderId="36" xfId="0" applyFont="1" applyFill="1" applyBorder="1" applyAlignment="1">
      <alignment horizontal="center" vertical="center"/>
    </xf>
    <xf numFmtId="0" fontId="24" fillId="16" borderId="37" xfId="0" applyFont="1" applyFill="1" applyBorder="1" applyAlignment="1">
      <alignment horizontal="center" vertical="center"/>
    </xf>
    <xf numFmtId="9" fontId="26" fillId="0" borderId="27" xfId="0" applyNumberFormat="1" applyFont="1" applyBorder="1" applyAlignment="1">
      <alignment horizontal="center" vertical="center" wrapText="1"/>
    </xf>
    <xf numFmtId="9" fontId="26" fillId="0" borderId="28" xfId="0" applyNumberFormat="1" applyFont="1" applyBorder="1" applyAlignment="1">
      <alignment horizontal="center" vertical="center" wrapText="1"/>
    </xf>
    <xf numFmtId="0" fontId="28" fillId="17" borderId="2" xfId="0" applyFont="1" applyFill="1" applyBorder="1" applyAlignment="1">
      <alignment horizontal="center" vertical="center" wrapText="1"/>
    </xf>
    <xf numFmtId="0" fontId="28" fillId="17" borderId="38" xfId="0" applyFont="1" applyFill="1" applyBorder="1" applyAlignment="1">
      <alignment horizontal="center" vertical="center" wrapText="1"/>
    </xf>
    <xf numFmtId="0" fontId="28" fillId="17" borderId="35" xfId="0" applyFont="1" applyFill="1" applyBorder="1" applyAlignment="1">
      <alignment horizontal="center" vertical="center" wrapText="1"/>
    </xf>
    <xf numFmtId="0" fontId="0" fillId="0" borderId="2" xfId="0" applyBorder="1" applyAlignment="1">
      <alignment horizontal="center" vertical="center"/>
    </xf>
    <xf numFmtId="0" fontId="0" fillId="0" borderId="38" xfId="0" applyBorder="1" applyAlignment="1">
      <alignment horizontal="center" vertical="center"/>
    </xf>
    <xf numFmtId="0" fontId="0" fillId="0" borderId="35" xfId="0" applyBorder="1" applyAlignment="1">
      <alignment horizontal="center" vertical="center"/>
    </xf>
    <xf numFmtId="9" fontId="26" fillId="0" borderId="39" xfId="0" applyNumberFormat="1" applyFont="1" applyBorder="1" applyAlignment="1">
      <alignment horizontal="center" vertical="center" wrapText="1"/>
    </xf>
    <xf numFmtId="9" fontId="26" fillId="0" borderId="40" xfId="0" applyNumberFormat="1" applyFont="1" applyBorder="1" applyAlignment="1">
      <alignment horizontal="center" vertical="center" wrapText="1"/>
    </xf>
    <xf numFmtId="9" fontId="26" fillId="0" borderId="41" xfId="0" applyNumberFormat="1" applyFont="1" applyBorder="1" applyAlignment="1">
      <alignment horizontal="center" vertical="center" wrapText="1"/>
    </xf>
    <xf numFmtId="0" fontId="0" fillId="0" borderId="2" xfId="0" applyBorder="1" applyAlignment="1">
      <alignment horizontal="center"/>
    </xf>
    <xf numFmtId="0" fontId="0" fillId="0" borderId="38" xfId="0" applyBorder="1" applyAlignment="1">
      <alignment horizontal="center"/>
    </xf>
    <xf numFmtId="0" fontId="0" fillId="0" borderId="35" xfId="0" applyBorder="1" applyAlignment="1">
      <alignment horizontal="center"/>
    </xf>
    <xf numFmtId="0" fontId="0" fillId="0" borderId="2" xfId="0" applyBorder="1" applyAlignment="1">
      <alignment horizontal="center" wrapText="1"/>
    </xf>
    <xf numFmtId="0" fontId="0" fillId="0" borderId="38" xfId="0" applyBorder="1" applyAlignment="1">
      <alignment horizontal="center" wrapText="1"/>
    </xf>
    <xf numFmtId="0" fontId="0" fillId="0" borderId="35" xfId="0" applyBorder="1" applyAlignment="1">
      <alignment horizontal="center" wrapText="1"/>
    </xf>
    <xf numFmtId="0" fontId="29" fillId="0" borderId="1" xfId="0" applyFont="1" applyBorder="1" applyAlignment="1">
      <alignment horizontal="center" wrapText="1"/>
    </xf>
    <xf numFmtId="0" fontId="4" fillId="21" borderId="1" xfId="0" applyFont="1" applyFill="1" applyBorder="1" applyAlignment="1">
      <alignment horizontal="center" vertical="center" wrapText="1"/>
    </xf>
    <xf numFmtId="0" fontId="29" fillId="0" borderId="1" xfId="0" applyFont="1" applyBorder="1" applyAlignment="1">
      <alignment horizontal="center"/>
    </xf>
    <xf numFmtId="0" fontId="33" fillId="20" borderId="17" xfId="0" applyFont="1" applyFill="1" applyBorder="1" applyAlignment="1">
      <alignment horizontal="center" vertical="center"/>
    </xf>
    <xf numFmtId="0" fontId="33" fillId="20" borderId="0" xfId="0" applyFont="1" applyFill="1" applyAlignment="1">
      <alignment horizontal="center" vertical="center"/>
    </xf>
    <xf numFmtId="0" fontId="4" fillId="0" borderId="43" xfId="0" applyFont="1" applyBorder="1" applyAlignment="1">
      <alignment horizontal="left" vertical="center"/>
    </xf>
    <xf numFmtId="0" fontId="4" fillId="0" borderId="31" xfId="0" applyFont="1" applyBorder="1" applyAlignment="1">
      <alignment horizontal="left" vertical="center"/>
    </xf>
  </cellXfs>
  <cellStyles count="4">
    <cellStyle name="Normal" xfId="0" builtinId="0"/>
    <cellStyle name="Normal_Hoja1" xfId="2" xr:uid="{D46C44AC-D250-4321-A09C-5E57E8284305}"/>
    <cellStyle name="Normal_Hoja1_1" xfId="3" xr:uid="{7BE03710-8F95-4D66-83FB-3E8E93985E64}"/>
    <cellStyle name="Normal_Hoja2" xfId="1" xr:uid="{86B70336-0AD2-455C-A08F-C738C1D1EC42}"/>
  </cellStyles>
  <dxfs count="66">
    <dxf>
      <fill>
        <patternFill>
          <bgColor rgb="FF92D050"/>
        </patternFill>
      </fill>
    </dxf>
    <dxf>
      <fill>
        <patternFill>
          <bgColor rgb="FFFF0000"/>
        </patternFill>
      </fill>
    </dxf>
    <dxf>
      <fill>
        <patternFill>
          <bgColor rgb="FFFF0000"/>
        </patternFill>
      </fill>
    </dxf>
    <dxf>
      <fill>
        <patternFill>
          <bgColor theme="5"/>
        </patternFill>
      </fill>
    </dxf>
    <dxf>
      <fill>
        <patternFill>
          <bgColor rgb="FFFFC000"/>
        </patternFill>
      </fill>
    </dxf>
    <dxf>
      <fill>
        <patternFill>
          <bgColor rgb="FFFFFF00"/>
        </patternFill>
      </fill>
    </dxf>
    <dxf>
      <fill>
        <patternFill>
          <bgColor theme="9" tint="0.59996337778862885"/>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theme="5"/>
        </patternFill>
      </fill>
    </dxf>
    <dxf>
      <fill>
        <patternFill>
          <bgColor rgb="FFFFC000"/>
        </patternFill>
      </fill>
    </dxf>
    <dxf>
      <fill>
        <patternFill>
          <bgColor rgb="FFFFFF00"/>
        </patternFill>
      </fill>
    </dxf>
    <dxf>
      <fill>
        <patternFill>
          <bgColor theme="9" tint="0.59996337778862885"/>
        </patternFill>
      </fill>
    </dxf>
    <dxf>
      <fill>
        <patternFill>
          <bgColor rgb="FF92D050"/>
        </patternFill>
      </fill>
    </dxf>
    <dxf>
      <fill>
        <patternFill>
          <bgColor rgb="FFFF0000"/>
        </patternFill>
      </fill>
    </dxf>
    <dxf>
      <fill>
        <patternFill>
          <bgColor theme="5"/>
        </patternFill>
      </fill>
    </dxf>
    <dxf>
      <fill>
        <patternFill>
          <bgColor rgb="FFFFC000"/>
        </patternFill>
      </fill>
    </dxf>
    <dxf>
      <fill>
        <patternFill>
          <bgColor rgb="FFFFFF00"/>
        </patternFill>
      </fill>
    </dxf>
    <dxf>
      <fill>
        <patternFill>
          <bgColor theme="9" tint="0.59996337778862885"/>
        </patternFill>
      </fill>
    </dxf>
    <dxf>
      <fill>
        <patternFill>
          <bgColor rgb="FF92D050"/>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color theme="0"/>
      </font>
    </dxf>
    <dxf>
      <font>
        <color theme="0"/>
      </font>
    </dxf>
    <dxf>
      <font>
        <b/>
      </font>
    </dxf>
    <dxf>
      <font>
        <b/>
      </font>
    </dxf>
    <dxf>
      <fill>
        <patternFill patternType="solid">
          <bgColor rgb="FF8F45C7"/>
        </patternFill>
      </fill>
    </dxf>
    <dxf>
      <fill>
        <patternFill patternType="solid">
          <bgColor rgb="FF8F45C7"/>
        </patternFill>
      </fill>
    </dxf>
    <dxf>
      <fill>
        <patternFill patternType="solid">
          <bgColor rgb="FF8F45C7"/>
        </patternFill>
      </fill>
    </dxf>
    <dxf>
      <fill>
        <patternFill patternType="solid">
          <bgColor rgb="FF8F45C7"/>
        </patternFill>
      </fill>
    </dxf>
    <dxf>
      <font>
        <color theme="0"/>
      </font>
    </dxf>
    <dxf>
      <font>
        <color theme="0"/>
      </font>
    </dxf>
    <dxf>
      <alignment horizontal="center" readingOrder="0"/>
    </dxf>
    <dxf>
      <alignment horizontal="center" readingOrder="0"/>
    </dxf>
    <dxf>
      <font>
        <b/>
      </font>
    </dxf>
    <dxf>
      <font>
        <b/>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color theme="0"/>
      </font>
    </dxf>
    <dxf>
      <font>
        <color theme="0"/>
      </font>
    </dxf>
    <dxf>
      <font>
        <b/>
      </font>
    </dxf>
    <dxf>
      <font>
        <b/>
      </font>
    </dxf>
    <dxf>
      <fill>
        <patternFill patternType="solid">
          <bgColor rgb="FF8F45C7"/>
        </patternFill>
      </fill>
    </dxf>
    <dxf>
      <fill>
        <patternFill patternType="solid">
          <bgColor rgb="FF8F45C7"/>
        </patternFill>
      </fill>
    </dxf>
    <dxf>
      <fill>
        <patternFill patternType="solid">
          <bgColor rgb="FF8F45C7"/>
        </patternFill>
      </fill>
    </dxf>
    <dxf>
      <fill>
        <patternFill patternType="solid">
          <bgColor rgb="FF8F45C7"/>
        </patternFill>
      </fill>
    </dxf>
    <dxf>
      <font>
        <color theme="0"/>
      </font>
    </dxf>
    <dxf>
      <font>
        <color theme="0"/>
      </font>
    </dxf>
    <dxf>
      <alignment horizontal="center" readingOrder="0"/>
    </dxf>
    <dxf>
      <alignment horizontal="center" readingOrder="0"/>
    </dxf>
    <dxf>
      <font>
        <b/>
      </font>
    </dxf>
    <dxf>
      <font>
        <b/>
      </font>
    </dxf>
  </dxfs>
  <tableStyles count="0" defaultTableStyle="TableStyleMedium2" defaultPivotStyle="PivotStyleLight16"/>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BRECHA</a:t>
            </a:r>
            <a:r>
              <a:rPr lang="es-CO" b="1" baseline="0"/>
              <a:t> CUMPLIMIENTO REQUISITOS </a:t>
            </a:r>
          </a:p>
          <a:p>
            <a:pPr>
              <a:defRPr/>
            </a:pPr>
            <a:r>
              <a:rPr lang="es-CO" b="1" baseline="0"/>
              <a:t>AMPLIACIÓN DE COBERTURA</a:t>
            </a:r>
            <a:endParaRPr lang="es-CO" b="1"/>
          </a:p>
        </c:rich>
      </c:tx>
      <c:overlay val="0"/>
      <c:spPr>
        <a:solidFill>
          <a:srgbClr val="FFFF00"/>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23891821538889738"/>
          <c:y val="0.23232035754566824"/>
          <c:w val="0.52216356922220519"/>
          <c:h val="0.71823714806733496"/>
        </c:manualLayout>
      </c:layout>
      <c:radarChart>
        <c:radarStyle val="marker"/>
        <c:varyColors val="0"/>
        <c:ser>
          <c:idx val="2"/>
          <c:order val="1"/>
          <c:tx>
            <c:strRef>
              <c:f>'REQUISITOS COBERTURA'!$D$18</c:f>
              <c:strCache>
                <c:ptCount val="1"/>
                <c:pt idx="0">
                  <c:v>Cumplimiento del OR</c:v>
                </c:pt>
              </c:strCache>
            </c:strRef>
          </c:tx>
          <c:spPr>
            <a:ln w="47625" cap="rnd">
              <a:solidFill>
                <a:srgbClr val="C00000"/>
              </a:solidFill>
              <a:round/>
            </a:ln>
            <a:effectLst/>
          </c:spPr>
          <c:marker>
            <c:symbol val="none"/>
          </c:marker>
          <c:cat>
            <c:strRef>
              <c:f>'REQUISITOS COBERTURA'!$A$19:$A$21</c:f>
              <c:strCache>
                <c:ptCount val="3"/>
                <c:pt idx="0">
                  <c:v>Telemedición y control</c:v>
                </c:pt>
                <c:pt idx="1">
                  <c:v>Vinculación de clientes</c:v>
                </c:pt>
                <c:pt idx="2">
                  <c:v>Reporte de eventos</c:v>
                </c:pt>
              </c:strCache>
            </c:strRef>
          </c:cat>
          <c:val>
            <c:numRef>
              <c:f>'REQUISITOS COBERTURA'!$D$19:$D$21</c:f>
              <c:numCache>
                <c:formatCode>General</c:formatCode>
                <c:ptCount val="3"/>
                <c:pt idx="0">
                  <c:v>0</c:v>
                </c:pt>
                <c:pt idx="1">
                  <c:v>0</c:v>
                </c:pt>
                <c:pt idx="2">
                  <c:v>0</c:v>
                </c:pt>
              </c:numCache>
            </c:numRef>
          </c:val>
          <c:extLst>
            <c:ext xmlns:c16="http://schemas.microsoft.com/office/drawing/2014/chart" uri="{C3380CC4-5D6E-409C-BE32-E72D297353CC}">
              <c16:uniqueId val="{00000002-CCC5-45B3-A279-9350D6CC9446}"/>
            </c:ext>
          </c:extLst>
        </c:ser>
        <c:ser>
          <c:idx val="3"/>
          <c:order val="2"/>
          <c:tx>
            <c:strRef>
              <c:f>'REQUISITOS COBERTURA'!$E$18</c:f>
              <c:strCache>
                <c:ptCount val="1"/>
                <c:pt idx="0">
                  <c:v>Cumplimiento esperado</c:v>
                </c:pt>
              </c:strCache>
            </c:strRef>
          </c:tx>
          <c:spPr>
            <a:ln w="28575" cap="rnd">
              <a:solidFill>
                <a:schemeClr val="accent4"/>
              </a:solidFill>
              <a:round/>
            </a:ln>
            <a:effectLst/>
          </c:spPr>
          <c:marker>
            <c:symbol val="none"/>
          </c:marker>
          <c:cat>
            <c:strRef>
              <c:f>'REQUISITOS COBERTURA'!$A$19:$A$21</c:f>
              <c:strCache>
                <c:ptCount val="3"/>
                <c:pt idx="0">
                  <c:v>Telemedición y control</c:v>
                </c:pt>
                <c:pt idx="1">
                  <c:v>Vinculación de clientes</c:v>
                </c:pt>
                <c:pt idx="2">
                  <c:v>Reporte de eventos</c:v>
                </c:pt>
              </c:strCache>
            </c:strRef>
          </c:cat>
          <c:val>
            <c:numRef>
              <c:f>'REQUISITOS COBERTURA'!$E$19:$E$21</c:f>
              <c:numCache>
                <c:formatCode>General</c:formatCode>
                <c:ptCount val="3"/>
                <c:pt idx="0">
                  <c:v>5</c:v>
                </c:pt>
                <c:pt idx="1">
                  <c:v>5</c:v>
                </c:pt>
                <c:pt idx="2">
                  <c:v>5</c:v>
                </c:pt>
              </c:numCache>
            </c:numRef>
          </c:val>
          <c:extLst>
            <c:ext xmlns:c16="http://schemas.microsoft.com/office/drawing/2014/chart" uri="{C3380CC4-5D6E-409C-BE32-E72D297353CC}">
              <c16:uniqueId val="{00000003-CCC5-45B3-A279-9350D6CC9446}"/>
            </c:ext>
          </c:extLst>
        </c:ser>
        <c:dLbls>
          <c:showLegendKey val="0"/>
          <c:showVal val="0"/>
          <c:showCatName val="0"/>
          <c:showSerName val="0"/>
          <c:showPercent val="0"/>
          <c:showBubbleSize val="0"/>
        </c:dLbls>
        <c:axId val="807258559"/>
        <c:axId val="807259519"/>
        <c:extLst>
          <c:ext xmlns:c15="http://schemas.microsoft.com/office/drawing/2012/chart" uri="{02D57815-91ED-43cb-92C2-25804820EDAC}">
            <c15:filteredRadarSeries>
              <c15:ser>
                <c:idx val="1"/>
                <c:order val="0"/>
                <c:tx>
                  <c:v>Series2</c:v>
                </c:tx>
                <c:spPr>
                  <a:ln w="28575" cap="rnd">
                    <a:solidFill>
                      <a:schemeClr val="accent2"/>
                    </a:solidFill>
                    <a:round/>
                  </a:ln>
                  <a:effectLst/>
                </c:spPr>
                <c:marker>
                  <c:symbol val="none"/>
                </c:marker>
                <c:cat>
                  <c:strRef>
                    <c:extLst>
                      <c:ext uri="{02D57815-91ED-43cb-92C2-25804820EDAC}">
                        <c15:formulaRef>
                          <c15:sqref>'REQUISITOS COBERTURA'!$A$19:$A$21</c15:sqref>
                        </c15:formulaRef>
                      </c:ext>
                    </c:extLst>
                    <c:strCache>
                      <c:ptCount val="3"/>
                      <c:pt idx="0">
                        <c:v>Telemedición y control</c:v>
                      </c:pt>
                      <c:pt idx="1">
                        <c:v>Vinculación de clientes</c:v>
                      </c:pt>
                      <c:pt idx="2">
                        <c:v>Reporte de eventos</c:v>
                      </c:pt>
                    </c:strCache>
                  </c:strRef>
                </c:cat>
                <c:val>
                  <c:numRef>
                    <c:extLst>
                      <c:ext uri="{02D57815-91ED-43cb-92C2-25804820EDAC}">
                        <c15:formulaRef>
                          <c15:sqref>'REQUISITOS COBERTURA'!$C$19:$C$21</c15:sqref>
                        </c15:formulaRef>
                      </c:ext>
                    </c:extLst>
                    <c:numCache>
                      <c:formatCode>General</c:formatCode>
                      <c:ptCount val="3"/>
                    </c:numCache>
                  </c:numRef>
                </c:val>
                <c:extLst>
                  <c:ext xmlns:c16="http://schemas.microsoft.com/office/drawing/2014/chart" uri="{C3380CC4-5D6E-409C-BE32-E72D297353CC}">
                    <c16:uniqueId val="{00000001-CCC5-45B3-A279-9350D6CC9446}"/>
                  </c:ext>
                </c:extLst>
              </c15:ser>
            </c15:filteredRadarSeries>
          </c:ext>
        </c:extLst>
      </c:radarChart>
      <c:catAx>
        <c:axId val="8072585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807259519"/>
        <c:crosses val="autoZero"/>
        <c:auto val="1"/>
        <c:lblAlgn val="ctr"/>
        <c:lblOffset val="100"/>
        <c:noMultiLvlLbl val="0"/>
      </c:catAx>
      <c:valAx>
        <c:axId val="8072595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07258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a:glow rad="139700">
        <a:schemeClr val="accent3">
          <a:satMod val="175000"/>
          <a:alpha val="40000"/>
        </a:schemeClr>
      </a:glow>
      <a:softEdge rad="317500"/>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r>
              <a:rPr lang="es-CO" sz="1400" b="1">
                <a:solidFill>
                  <a:schemeClr val="tx1">
                    <a:lumMod val="65000"/>
                    <a:lumOff val="35000"/>
                  </a:schemeClr>
                </a:solidFill>
              </a:rPr>
              <a:t>CUMPLIMIENTO DE REQUISITOS DEL ESQUEMA DE INCENTIVOS Y COMPENSACIONES</a:t>
            </a:r>
          </a:p>
        </c:rich>
      </c:tx>
      <c:overlay val="0"/>
      <c:spPr>
        <a:solidFill>
          <a:srgbClr val="FFFF00"/>
        </a:solid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es-CO"/>
        </a:p>
      </c:txPr>
    </c:title>
    <c:autoTitleDeleted val="0"/>
    <c:plotArea>
      <c:layout/>
      <c:radarChart>
        <c:radarStyle val="marker"/>
        <c:varyColors val="0"/>
        <c:ser>
          <c:idx val="2"/>
          <c:order val="0"/>
          <c:tx>
            <c:strRef>
              <c:f>'REQUISITOS ESQUEMA'!$D$18</c:f>
              <c:strCache>
                <c:ptCount val="1"/>
                <c:pt idx="0">
                  <c:v>Resultado OR</c:v>
                </c:pt>
              </c:strCache>
            </c:strRef>
          </c:tx>
          <c:spPr>
            <a:ln w="47625" cap="rnd">
              <a:solidFill>
                <a:srgbClr val="C00000"/>
              </a:solidFill>
              <a:round/>
            </a:ln>
            <a:effectLst/>
          </c:spPr>
          <c:marker>
            <c:symbol val="none"/>
          </c:marker>
          <c:dLbls>
            <c:delete val="1"/>
          </c:dLbls>
          <c:cat>
            <c:strRef>
              <c:f>'REQUISITOS ESQUEMA'!$A$19:$A$24</c:f>
              <c:strCache>
                <c:ptCount val="6"/>
                <c:pt idx="0">
                  <c:v>Vinculación de usuarios</c:v>
                </c:pt>
                <c:pt idx="1">
                  <c:v>Certificación procedimientos</c:v>
                </c:pt>
                <c:pt idx="2">
                  <c:v>Sistema de gestión de la distribución - DMS</c:v>
                </c:pt>
                <c:pt idx="3">
                  <c:v>Telemedición en cabeceras</c:v>
                </c:pt>
                <c:pt idx="4">
                  <c:v>Segundo equipo</c:v>
                </c:pt>
                <c:pt idx="5">
                  <c:v>Tercer equipo</c:v>
                </c:pt>
              </c:strCache>
            </c:strRef>
          </c:cat>
          <c:val>
            <c:numRef>
              <c:f>'REQUISITOS ESQUEMA'!$D$19:$D$24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5D5-4848-9818-65ED605A63BE}"/>
            </c:ext>
          </c:extLst>
        </c:ser>
        <c:ser>
          <c:idx val="3"/>
          <c:order val="1"/>
          <c:tx>
            <c:strRef>
              <c:f>'REQUISITOS ESQUEMA'!$E$18</c:f>
              <c:strCache>
                <c:ptCount val="1"/>
                <c:pt idx="0">
                  <c:v>Resultado esperado</c:v>
                </c:pt>
              </c:strCache>
            </c:strRef>
          </c:tx>
          <c:spPr>
            <a:ln w="28575" cap="rnd">
              <a:solidFill>
                <a:schemeClr val="accent4"/>
              </a:solidFill>
              <a:round/>
            </a:ln>
            <a:effectLst/>
          </c:spPr>
          <c:marker>
            <c:symbol val="none"/>
          </c:marker>
          <c:dLbls>
            <c:delete val="1"/>
          </c:dLbls>
          <c:cat>
            <c:strRef>
              <c:f>'REQUISITOS ESQUEMA'!$A$19:$A$24</c:f>
              <c:strCache>
                <c:ptCount val="6"/>
                <c:pt idx="0">
                  <c:v>Vinculación de usuarios</c:v>
                </c:pt>
                <c:pt idx="1">
                  <c:v>Certificación procedimientos</c:v>
                </c:pt>
                <c:pt idx="2">
                  <c:v>Sistema de gestión de la distribución - DMS</c:v>
                </c:pt>
                <c:pt idx="3">
                  <c:v>Telemedición en cabeceras</c:v>
                </c:pt>
                <c:pt idx="4">
                  <c:v>Segundo equipo</c:v>
                </c:pt>
                <c:pt idx="5">
                  <c:v>Tercer equipo</c:v>
                </c:pt>
              </c:strCache>
            </c:strRef>
          </c:cat>
          <c:val>
            <c:numRef>
              <c:f>'REQUISITOS ESQUEMA'!$E$19:$E$24</c:f>
              <c:numCache>
                <c:formatCode>General</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1-C5D5-4848-9818-65ED605A63BE}"/>
            </c:ext>
          </c:extLst>
        </c:ser>
        <c:dLbls>
          <c:showLegendKey val="0"/>
          <c:showVal val="1"/>
          <c:showCatName val="0"/>
          <c:showSerName val="0"/>
          <c:showPercent val="0"/>
          <c:showBubbleSize val="0"/>
        </c:dLbls>
        <c:axId val="191150592"/>
        <c:axId val="172399360"/>
      </c:radarChart>
      <c:catAx>
        <c:axId val="191150592"/>
        <c:scaling>
          <c:orientation val="minMax"/>
        </c:scaling>
        <c:delete val="0"/>
        <c:axPos val="b"/>
        <c:numFmt formatCode="General" sourceLinked="0"/>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lang="en-US" sz="1200" b="0" i="0" u="none" strike="noStrike" kern="1200" baseline="0">
                <a:solidFill>
                  <a:schemeClr val="tx1">
                    <a:lumMod val="65000"/>
                    <a:lumOff val="35000"/>
                  </a:schemeClr>
                </a:solidFill>
                <a:latin typeface="+mn-lt"/>
                <a:ea typeface="+mn-ea"/>
                <a:cs typeface="+mn-cs"/>
              </a:defRPr>
            </a:pPr>
            <a:endParaRPr lang="es-CO"/>
          </a:p>
        </c:txPr>
        <c:crossAx val="172399360"/>
        <c:crosses val="autoZero"/>
        <c:auto val="1"/>
        <c:lblAlgn val="ctr"/>
        <c:lblOffset val="100"/>
        <c:noMultiLvlLbl val="0"/>
      </c:catAx>
      <c:valAx>
        <c:axId val="172399360"/>
        <c:scaling>
          <c:orientation val="minMax"/>
        </c:scaling>
        <c:delete val="0"/>
        <c:axPos val="l"/>
        <c:majorGridlines>
          <c:spPr>
            <a:ln w="0" cap="flat" cmpd="dbl" algn="ctr">
              <a:solidFill>
                <a:schemeClr val="tx1">
                  <a:lumMod val="15000"/>
                  <a:lumOff val="85000"/>
                </a:schemeClr>
              </a:solidFill>
              <a:prstDash val="sysDot"/>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s-CO"/>
          </a:p>
        </c:txPr>
        <c:crossAx val="191150592"/>
        <c:crosses val="autoZero"/>
        <c:crossBetween val="between"/>
        <c:majorUnit val="0.5"/>
        <c:minorUnit val="0.25"/>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1200" b="0" i="0" u="none" strike="noStrike" kern="1200" baseline="0">
              <a:solidFill>
                <a:schemeClr val="tx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glow rad="139700">
        <a:schemeClr val="accent3">
          <a:satMod val="175000"/>
          <a:alpha val="40000"/>
        </a:schemeClr>
      </a:glow>
      <a:softEdge rad="317500"/>
    </a:effectLst>
  </c:spPr>
  <c:txPr>
    <a:bodyPr/>
    <a:lstStyle/>
    <a:p>
      <a:pPr>
        <a:defRPr lang="en-US" sz="1000" b="0" i="0" u="none" strike="noStrike" kern="1200" baseline="0">
          <a:solidFill>
            <a:schemeClr val="tx1"/>
          </a:solidFill>
          <a:latin typeface="+mn-lt"/>
          <a:ea typeface="+mn-ea"/>
          <a:cs typeface="+mn-cs"/>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BRECHA</a:t>
            </a:r>
            <a:r>
              <a:rPr lang="es-CO" b="1" baseline="0"/>
              <a:t> DEL NIVEL DE MADUREZ ASPECTOS EVALUADOS</a:t>
            </a:r>
            <a:endParaRPr lang="es-CO" b="1"/>
          </a:p>
        </c:rich>
      </c:tx>
      <c:overlay val="0"/>
      <c:spPr>
        <a:solidFill>
          <a:srgbClr val="FFFF00"/>
        </a:solid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radarChart>
        <c:radarStyle val="marker"/>
        <c:varyColors val="0"/>
        <c:ser>
          <c:idx val="2"/>
          <c:order val="0"/>
          <c:tx>
            <c:strRef>
              <c:f>'NIVEL ASPECTOS EVALUADOS'!$E$18</c:f>
              <c:strCache>
                <c:ptCount val="1"/>
                <c:pt idx="0">
                  <c:v>Nivel actual de madurez</c:v>
                </c:pt>
              </c:strCache>
            </c:strRef>
          </c:tx>
          <c:spPr>
            <a:ln w="47625" cap="rnd">
              <a:solidFill>
                <a:srgbClr val="C00000"/>
              </a:solidFill>
              <a:round/>
            </a:ln>
            <a:effectLst/>
          </c:spPr>
          <c:marker>
            <c:symbol val="none"/>
          </c:marker>
          <c:dLbls>
            <c:delete val="1"/>
          </c:dLbls>
          <c:cat>
            <c:strRef>
              <c:f>'NIVEL ASPECTOS EVALUADOS'!$B$19:$B$24</c:f>
              <c:strCache>
                <c:ptCount val="6"/>
                <c:pt idx="0">
                  <c:v>Cumplimiento de obligaciones regulatorias</c:v>
                </c:pt>
                <c:pt idx="1">
                  <c:v>Madurez en la implementación del esquema</c:v>
                </c:pt>
                <c:pt idx="2">
                  <c:v>Calidad de la información registrada</c:v>
                </c:pt>
                <c:pt idx="3">
                  <c:v>Calidad de los cálculos</c:v>
                </c:pt>
                <c:pt idx="4">
                  <c:v>Calidad de la información reportada</c:v>
                </c:pt>
                <c:pt idx="5">
                  <c:v>Madurez TIC</c:v>
                </c:pt>
              </c:strCache>
            </c:strRef>
          </c:cat>
          <c:val>
            <c:numRef>
              <c:f>'NIVEL ASPECTOS EVALUADOS'!$E$19:$E$24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37C-413E-A596-13C10BCBD0D1}"/>
            </c:ext>
          </c:extLst>
        </c:ser>
        <c:ser>
          <c:idx val="3"/>
          <c:order val="1"/>
          <c:tx>
            <c:strRef>
              <c:f>'NIVEL ASPECTOS EVALUADOS'!$F$18</c:f>
              <c:strCache>
                <c:ptCount val="1"/>
                <c:pt idx="0">
                  <c:v>Nivel esperado de madurez</c:v>
                </c:pt>
              </c:strCache>
            </c:strRef>
          </c:tx>
          <c:spPr>
            <a:ln w="28575" cap="rnd">
              <a:solidFill>
                <a:schemeClr val="accent4"/>
              </a:solidFill>
              <a:round/>
            </a:ln>
            <a:effectLst/>
          </c:spPr>
          <c:marker>
            <c:symbol val="none"/>
          </c:marker>
          <c:dLbls>
            <c:delete val="1"/>
          </c:dLbls>
          <c:cat>
            <c:strRef>
              <c:f>'NIVEL ASPECTOS EVALUADOS'!$B$19:$B$24</c:f>
              <c:strCache>
                <c:ptCount val="6"/>
                <c:pt idx="0">
                  <c:v>Cumplimiento de obligaciones regulatorias</c:v>
                </c:pt>
                <c:pt idx="1">
                  <c:v>Madurez en la implementación del esquema</c:v>
                </c:pt>
                <c:pt idx="2">
                  <c:v>Calidad de la información registrada</c:v>
                </c:pt>
                <c:pt idx="3">
                  <c:v>Calidad de los cálculos</c:v>
                </c:pt>
                <c:pt idx="4">
                  <c:v>Calidad de la información reportada</c:v>
                </c:pt>
                <c:pt idx="5">
                  <c:v>Madurez TIC</c:v>
                </c:pt>
              </c:strCache>
            </c:strRef>
          </c:cat>
          <c:val>
            <c:numRef>
              <c:f>'NIVEL ASPECTOS EVALUADOS'!$F$19:$F$24</c:f>
              <c:numCache>
                <c:formatCode>General</c:formatCode>
                <c:ptCount val="6"/>
                <c:pt idx="0">
                  <c:v>5</c:v>
                </c:pt>
                <c:pt idx="1">
                  <c:v>5</c:v>
                </c:pt>
                <c:pt idx="2">
                  <c:v>5</c:v>
                </c:pt>
                <c:pt idx="3">
                  <c:v>5</c:v>
                </c:pt>
                <c:pt idx="4">
                  <c:v>5</c:v>
                </c:pt>
                <c:pt idx="5">
                  <c:v>5</c:v>
                </c:pt>
              </c:numCache>
            </c:numRef>
          </c:val>
          <c:extLst>
            <c:ext xmlns:c16="http://schemas.microsoft.com/office/drawing/2014/chart" uri="{C3380CC4-5D6E-409C-BE32-E72D297353CC}">
              <c16:uniqueId val="{00000001-737C-413E-A596-13C10BCBD0D1}"/>
            </c:ext>
          </c:extLst>
        </c:ser>
        <c:dLbls>
          <c:showLegendKey val="0"/>
          <c:showVal val="1"/>
          <c:showCatName val="0"/>
          <c:showSerName val="0"/>
          <c:showPercent val="0"/>
          <c:showBubbleSize val="0"/>
        </c:dLbls>
        <c:axId val="191150592"/>
        <c:axId val="172399360"/>
      </c:radarChart>
      <c:catAx>
        <c:axId val="191150592"/>
        <c:scaling>
          <c:orientation val="minMax"/>
        </c:scaling>
        <c:delete val="0"/>
        <c:axPos val="b"/>
        <c:numFmt formatCode="General" sourceLinked="0"/>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172399360"/>
        <c:crosses val="autoZero"/>
        <c:auto val="1"/>
        <c:lblAlgn val="ctr"/>
        <c:lblOffset val="100"/>
        <c:noMultiLvlLbl val="0"/>
      </c:catAx>
      <c:valAx>
        <c:axId val="172399360"/>
        <c:scaling>
          <c:orientation val="minMax"/>
          <c:min val="0"/>
        </c:scaling>
        <c:delete val="0"/>
        <c:axPos val="l"/>
        <c:majorGridlines>
          <c:spPr>
            <a:ln w="0" cap="flat" cmpd="dbl" algn="ctr">
              <a:solidFill>
                <a:schemeClr val="tx1">
                  <a:lumMod val="15000"/>
                  <a:lumOff val="85000"/>
                </a:schemeClr>
              </a:solidFill>
              <a:prstDash val="sysDot"/>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1150592"/>
        <c:crosses val="autoZero"/>
        <c:crossBetween val="between"/>
        <c:majorUnit val="1"/>
        <c:min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glow rad="139700">
        <a:schemeClr val="accent3">
          <a:satMod val="175000"/>
          <a:alpha val="40000"/>
        </a:schemeClr>
      </a:glow>
      <a:softEdge rad="317500"/>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76199</xdr:colOff>
      <xdr:row>1</xdr:row>
      <xdr:rowOff>152401</xdr:rowOff>
    </xdr:from>
    <xdr:to>
      <xdr:col>1</xdr:col>
      <xdr:colOff>1073290</xdr:colOff>
      <xdr:row>7</xdr:row>
      <xdr:rowOff>76200</xdr:rowOff>
    </xdr:to>
    <xdr:pic>
      <xdr:nvPicPr>
        <xdr:cNvPr id="2" name="Imagen 1">
          <a:extLst>
            <a:ext uri="{FF2B5EF4-FFF2-40B4-BE49-F238E27FC236}">
              <a16:creationId xmlns:a16="http://schemas.microsoft.com/office/drawing/2014/main" id="{20F6E74B-5FCD-41B3-BFDA-196BC081E3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99" y="342901"/>
          <a:ext cx="2147711" cy="10210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76199</xdr:colOff>
      <xdr:row>1</xdr:row>
      <xdr:rowOff>152401</xdr:rowOff>
    </xdr:from>
    <xdr:to>
      <xdr:col>2</xdr:col>
      <xdr:colOff>49969</xdr:colOff>
      <xdr:row>8</xdr:row>
      <xdr:rowOff>19051</xdr:rowOff>
    </xdr:to>
    <xdr:pic>
      <xdr:nvPicPr>
        <xdr:cNvPr id="4" name="Imagen 3">
          <a:extLst>
            <a:ext uri="{FF2B5EF4-FFF2-40B4-BE49-F238E27FC236}">
              <a16:creationId xmlns:a16="http://schemas.microsoft.com/office/drawing/2014/main" id="{C88DE4C4-E7E7-49A7-82D4-2C8B1FED94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99" y="352426"/>
          <a:ext cx="2379785" cy="12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1019173</xdr:colOff>
      <xdr:row>17</xdr:row>
      <xdr:rowOff>285750</xdr:rowOff>
    </xdr:from>
    <xdr:to>
      <xdr:col>13</xdr:col>
      <xdr:colOff>11905</xdr:colOff>
      <xdr:row>41</xdr:row>
      <xdr:rowOff>91440</xdr:rowOff>
    </xdr:to>
    <xdr:graphicFrame macro="">
      <xdr:nvGraphicFramePr>
        <xdr:cNvPr id="6" name="Gráfico 5">
          <a:extLst>
            <a:ext uri="{FF2B5EF4-FFF2-40B4-BE49-F238E27FC236}">
              <a16:creationId xmlns:a16="http://schemas.microsoft.com/office/drawing/2014/main" id="{309B9EC6-7A94-4A81-7D17-EBD8957A1F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76199</xdr:colOff>
      <xdr:row>1</xdr:row>
      <xdr:rowOff>152401</xdr:rowOff>
    </xdr:from>
    <xdr:to>
      <xdr:col>1</xdr:col>
      <xdr:colOff>1322509</xdr:colOff>
      <xdr:row>8</xdr:row>
      <xdr:rowOff>19051</xdr:rowOff>
    </xdr:to>
    <xdr:pic>
      <xdr:nvPicPr>
        <xdr:cNvPr id="2" name="Imagen 1">
          <a:extLst>
            <a:ext uri="{FF2B5EF4-FFF2-40B4-BE49-F238E27FC236}">
              <a16:creationId xmlns:a16="http://schemas.microsoft.com/office/drawing/2014/main" id="{BE323AEF-EDD8-469E-8F53-A85F61ACC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99" y="342901"/>
          <a:ext cx="2412170" cy="1146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571500</xdr:colOff>
      <xdr:row>17</xdr:row>
      <xdr:rowOff>252411</xdr:rowOff>
    </xdr:from>
    <xdr:to>
      <xdr:col>16</xdr:col>
      <xdr:colOff>95250</xdr:colOff>
      <xdr:row>43</xdr:row>
      <xdr:rowOff>95250</xdr:rowOff>
    </xdr:to>
    <xdr:graphicFrame macro="">
      <xdr:nvGraphicFramePr>
        <xdr:cNvPr id="3" name="Gráfico 2">
          <a:extLst>
            <a:ext uri="{FF2B5EF4-FFF2-40B4-BE49-F238E27FC236}">
              <a16:creationId xmlns:a16="http://schemas.microsoft.com/office/drawing/2014/main" id="{5DB83855-13F2-4D82-8D42-C9EF8F8CFA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76199</xdr:colOff>
      <xdr:row>1</xdr:row>
      <xdr:rowOff>152401</xdr:rowOff>
    </xdr:from>
    <xdr:to>
      <xdr:col>2</xdr:col>
      <xdr:colOff>52509</xdr:colOff>
      <xdr:row>8</xdr:row>
      <xdr:rowOff>19051</xdr:rowOff>
    </xdr:to>
    <xdr:pic>
      <xdr:nvPicPr>
        <xdr:cNvPr id="2" name="Imagen 1">
          <a:extLst>
            <a:ext uri="{FF2B5EF4-FFF2-40B4-BE49-F238E27FC236}">
              <a16:creationId xmlns:a16="http://schemas.microsoft.com/office/drawing/2014/main" id="{778996FA-E6A3-4E7C-A62E-825D07A66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99" y="342901"/>
          <a:ext cx="2412170" cy="1146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571500</xdr:colOff>
      <xdr:row>17</xdr:row>
      <xdr:rowOff>252411</xdr:rowOff>
    </xdr:from>
    <xdr:to>
      <xdr:col>13</xdr:col>
      <xdr:colOff>564300</xdr:colOff>
      <xdr:row>32</xdr:row>
      <xdr:rowOff>77575</xdr:rowOff>
    </xdr:to>
    <xdr:graphicFrame macro="">
      <xdr:nvGraphicFramePr>
        <xdr:cNvPr id="3" name="Gráfico 2">
          <a:extLst>
            <a:ext uri="{FF2B5EF4-FFF2-40B4-BE49-F238E27FC236}">
              <a16:creationId xmlns:a16="http://schemas.microsoft.com/office/drawing/2014/main" id="{C6EC4CDF-A0F8-412F-A639-597A4D38CFD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1</xdr:row>
      <xdr:rowOff>152401</xdr:rowOff>
    </xdr:from>
    <xdr:to>
      <xdr:col>1</xdr:col>
      <xdr:colOff>926024</xdr:colOff>
      <xdr:row>7</xdr:row>
      <xdr:rowOff>38100</xdr:rowOff>
    </xdr:to>
    <xdr:pic>
      <xdr:nvPicPr>
        <xdr:cNvPr id="2" name="Imagen 1">
          <a:extLst>
            <a:ext uri="{FF2B5EF4-FFF2-40B4-BE49-F238E27FC236}">
              <a16:creationId xmlns:a16="http://schemas.microsoft.com/office/drawing/2014/main" id="{D9AFA8D4-1619-4BE3-B298-E3EA937E5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342901"/>
          <a:ext cx="2062674" cy="971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G:\Users\juanc9010\Documents\MinTIC\MinTIC%20Trabajo\2017\ACOMPA&#209;AMIENTOS\Sector%20Vivienda\Instrumento%20de%20evaluaci&#243;n%20%20MSPI%202017.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anc9010" refreshedDate="42986.410866435188" createdVersion="5" refreshedVersion="6" minRefreshableVersion="3" recordCount="189" xr:uid="{9D1F6271-3F89-411E-B11B-6F9FB8402A6D}">
  <cacheSource type="worksheet">
    <worksheetSource ref="A12:G201" sheet="CIBERSEGURIDAD" r:id="rId2"/>
  </cacheSource>
  <cacheFields count="7">
    <cacheField name="FUNCIÓN NIST" numFmtId="0">
      <sharedItems count="5">
        <s v="DETECTAR"/>
        <s v="IDENTIFICAR"/>
        <s v="RESPONDER"/>
        <s v="RECUPERAR"/>
        <s v="PROTEJER"/>
      </sharedItems>
    </cacheField>
    <cacheField name="SUBCATEGORIA NIST" numFmtId="0">
      <sharedItems/>
    </cacheField>
    <cacheField name="CONTROL ANEXO A ISO 27001" numFmtId="0">
      <sharedItems/>
    </cacheField>
    <cacheField name="CARGO" numFmtId="0">
      <sharedItems/>
    </cacheField>
    <cacheField name="REQUISITO" numFmtId="0">
      <sharedItems containsBlank="1"/>
    </cacheField>
    <cacheField name="HOJA" numFmtId="0">
      <sharedItems/>
    </cacheField>
    <cacheField name="CALIFICACIÓN " numFmtId="0">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9">
  <r>
    <x v="0"/>
    <s v="DE.AE-1, DE.AE-3, DE.AE-4, DE.AE-5"/>
    <s v="n/a"/>
    <s v="Responsable de SI"/>
    <m/>
    <s v="n/a"/>
    <n v="0"/>
  </r>
  <r>
    <x v="0"/>
    <s v="DE.AE-1"/>
    <s v="n/a"/>
    <s v="Responsable de SI"/>
    <s v="La efectividad de las tecnologías de protección se comparte con las partes autorizadas y apropiadas."/>
    <s v="n/a"/>
    <n v="0"/>
  </r>
  <r>
    <x v="1"/>
    <s v="ID.BE-2"/>
    <s v="n/a"/>
    <s v="Responsable de SI"/>
    <s v="La entidad conoce su papel dentro del estado Colombiano, identifica y comunica a las partes interesadas la infraestructura crítica."/>
    <s v="n/a"/>
    <n v="0"/>
  </r>
  <r>
    <x v="1"/>
    <s v="ID.GV-4"/>
    <s v="n/a"/>
    <s v="Responsable de SI"/>
    <s v="La gestión de riesgos tiene en cuenta los riesgos de ciberseguridad"/>
    <s v="n/a"/>
    <n v="0"/>
  </r>
  <r>
    <x v="2"/>
    <s v="RS.CO-4, RS.CO-5"/>
    <s v="n/a"/>
    <s v="Responsable de SI"/>
    <m/>
    <s v="n/a"/>
    <n v="0"/>
  </r>
  <r>
    <x v="3"/>
    <s v="RC.CO-1, RC.CO-2, RC.CO-3"/>
    <s v="n/a"/>
    <s v="Responsable de SI"/>
    <m/>
    <s v="n/a"/>
    <n v="0"/>
  </r>
  <r>
    <x v="1"/>
    <s v="ID.RA-3"/>
    <s v="n/a"/>
    <s v="Responsable de SI"/>
    <s v="Las amenazas internas y externas son identificadas y documentadas."/>
    <s v="n/a"/>
    <n v="0"/>
  </r>
  <r>
    <x v="2"/>
    <s v="RS.IM-2"/>
    <s v="n/a"/>
    <s v="Responsable de SI"/>
    <s v="Las estrategias de respuesta se actualizan"/>
    <s v="n/a"/>
    <n v="0"/>
  </r>
  <r>
    <x v="1"/>
    <s v="ID.BE-3"/>
    <s v="n/a"/>
    <s v="Responsable de SI"/>
    <s v="Las prioridades relaciondadas con la misión, objetivos y actividades de la Entidad son establecidas y comunicadas."/>
    <s v="n/a"/>
    <n v="0"/>
  </r>
  <r>
    <x v="1"/>
    <s v="ID.RA-4"/>
    <s v="n/a"/>
    <s v="Responsable de SI"/>
    <s v="Los impactos potenciales en la entidad y su probabilidad son identificados "/>
    <s v="n/a"/>
    <n v="0"/>
  </r>
  <r>
    <x v="3"/>
    <s v="RC.IM-1, RC.IM-2"/>
    <s v="n/a"/>
    <s v="Responsable de SI"/>
    <s v="Los planes de recuperación y los procesos son mejorados incorporando las lecciones aprendidas para actividades futuras:_x000a_1) Los planes de recuperación incorporan las lecciones aprendidas._x000a_2)  Las estrategias de recuperación son actualizadas."/>
    <s v="n/a"/>
    <n v="0"/>
  </r>
  <r>
    <x v="4"/>
    <s v="PR.IP-7"/>
    <s v="n/a"/>
    <s v="Responsable de SI"/>
    <s v="Los procesos de protección son continuamente mejorados"/>
    <s v="n/a"/>
    <n v="0"/>
  </r>
  <r>
    <x v="0"/>
    <s v="DE.CM-1, DE.CM-2, DE.CM-7"/>
    <s v="n/a"/>
    <s v="Responsable de SI"/>
    <m/>
    <s v="n/a"/>
    <n v="0"/>
  </r>
  <r>
    <x v="1"/>
    <s v="ID.GV-1"/>
    <s v="A.5.1.1"/>
    <s v="n/a"/>
    <s v="n/a"/>
    <s v="Administrativas"/>
    <n v="0"/>
  </r>
  <r>
    <x v="1"/>
    <s v="ID.AM-6"/>
    <s v="A.6.1.1"/>
    <s v="n/a"/>
    <s v="n/a"/>
    <s v="Administrativas"/>
    <n v="0"/>
  </r>
  <r>
    <x v="1"/>
    <s v="ID.GV-2"/>
    <s v="A.6.1.1"/>
    <s v="n/a"/>
    <s v="n/a"/>
    <s v="Administrativas"/>
    <n v="0"/>
  </r>
  <r>
    <x v="4"/>
    <s v="PR.AT-2"/>
    <s v="A.6.1.1"/>
    <s v="n/a"/>
    <s v="n/a"/>
    <s v="Administrativas"/>
    <n v="0"/>
  </r>
  <r>
    <x v="4"/>
    <s v="PR.AT-3"/>
    <s v="A.6.1.1"/>
    <s v="n/a"/>
    <s v="n/a"/>
    <s v="Administrativas"/>
    <n v="0"/>
  </r>
  <r>
    <x v="4"/>
    <s v="PR.AT-4"/>
    <s v="A.6.1.1"/>
    <s v="n/a"/>
    <s v="n/a"/>
    <s v="Administrativas"/>
    <n v="0"/>
  </r>
  <r>
    <x v="4"/>
    <s v="PR.AT-5"/>
    <s v="A.6.1.1"/>
    <s v="n/a"/>
    <s v="n/a"/>
    <s v="Administrativas"/>
    <n v="0"/>
  </r>
  <r>
    <x v="0"/>
    <s v="DE.DP-1"/>
    <s v="A.6.1.1"/>
    <s v="n/a"/>
    <s v="n/a"/>
    <s v="Administrativas"/>
    <n v="0"/>
  </r>
  <r>
    <x v="2"/>
    <s v="RS.CO-1"/>
    <s v="A.6.1.1"/>
    <s v="n/a"/>
    <s v="n/a"/>
    <s v="Administrativas"/>
    <n v="0"/>
  </r>
  <r>
    <x v="4"/>
    <s v="PR.AC-4"/>
    <s v="A.6.1.2"/>
    <s v="n/a"/>
    <s v="n/a"/>
    <s v="Administrativas"/>
    <n v="0"/>
  </r>
  <r>
    <x v="4"/>
    <s v="PR.DS-5"/>
    <s v="A.6.1.2"/>
    <s v="n/a"/>
    <s v="n/a"/>
    <s v="Administrativas"/>
    <n v="0"/>
  </r>
  <r>
    <x v="2"/>
    <s v="RS.CO-3"/>
    <s v="A.6.1.2"/>
    <s v="n/a"/>
    <s v="n/a"/>
    <s v="Administrativas"/>
    <n v="0"/>
  </r>
  <r>
    <x v="2"/>
    <s v="RS.CO-2"/>
    <s v="A.6.1.3"/>
    <s v="n/a"/>
    <s v="n/a"/>
    <s v="Administrativas"/>
    <n v="0"/>
  </r>
  <r>
    <x v="1"/>
    <s v="ID.RA-2"/>
    <s v="A.6.1.4"/>
    <s v="n/a"/>
    <s v="n/a"/>
    <s v="Administrativas"/>
    <n v="0"/>
  </r>
  <r>
    <x v="4"/>
    <s v="PR.IP-2"/>
    <s v="A.6.1.5"/>
    <s v="n/a"/>
    <s v="n/a"/>
    <s v="Administrativas"/>
    <n v="0"/>
  </r>
  <r>
    <x v="4"/>
    <s v="PR.AC-3"/>
    <s v="A.6.2.2"/>
    <s v="n/a"/>
    <s v="n/a"/>
    <s v="Administrativas"/>
    <n v="0"/>
  </r>
  <r>
    <x v="4"/>
    <s v="PR.DS-5"/>
    <s v="A.7.1.1"/>
    <s v="n/a"/>
    <s v="n/a"/>
    <s v="Administrativas"/>
    <n v="0"/>
  </r>
  <r>
    <x v="4"/>
    <s v="PR.IP-11"/>
    <s v="A.7.1.1"/>
    <s v="n/a"/>
    <s v="n/a"/>
    <s v="Administrativas"/>
    <n v="0"/>
  </r>
  <r>
    <x v="4"/>
    <s v="PR.DS-5"/>
    <s v="A.7.1.2"/>
    <s v="n/a"/>
    <s v="n/a"/>
    <s v="Administrativas"/>
    <n v="0"/>
  </r>
  <r>
    <x v="1"/>
    <s v="ID.GV-2"/>
    <s v="A.7.2.1"/>
    <s v="n/a"/>
    <s v="n/a"/>
    <s v="Administrativas"/>
    <n v="0"/>
  </r>
  <r>
    <x v="4"/>
    <s v="PR.AT-1"/>
    <s v="A.7.2.2"/>
    <s v="n/a"/>
    <s v="n/a"/>
    <s v="Administrativas"/>
    <n v="0"/>
  </r>
  <r>
    <x v="4"/>
    <s v="PR.AT-2"/>
    <s v="A.7.2.2"/>
    <s v="n/a"/>
    <s v="n/a"/>
    <s v="Administrativas"/>
    <n v="0"/>
  </r>
  <r>
    <x v="4"/>
    <s v="PR.AT-3"/>
    <s v="A.7.2.2"/>
    <s v="n/a"/>
    <s v="n/a"/>
    <s v="Administrativas"/>
    <n v="0"/>
  </r>
  <r>
    <x v="4"/>
    <s v="PR.AT-4"/>
    <s v="A.7.2.2"/>
    <s v="n/a"/>
    <s v="n/a"/>
    <s v="Administrativas"/>
    <n v="0"/>
  </r>
  <r>
    <x v="4"/>
    <s v="PR.AT-5"/>
    <s v="A.7.2.2"/>
    <s v="n/a"/>
    <s v="n/a"/>
    <s v="Administrativas"/>
    <n v="0"/>
  </r>
  <r>
    <x v="4"/>
    <s v="PR.DS-5"/>
    <s v="A.7.3.1"/>
    <s v="n/a"/>
    <s v="n/a"/>
    <s v="Administrativas"/>
    <n v="0"/>
  </r>
  <r>
    <x v="4"/>
    <s v="PR.IP-11"/>
    <s v="A.7.3.1"/>
    <s v="n/a"/>
    <s v="n/a"/>
    <s v="Administrativas"/>
    <n v="0"/>
  </r>
  <r>
    <x v="1"/>
    <s v="ID AM-1"/>
    <s v="A.8.1.1"/>
    <s v="n/a"/>
    <s v="n/a"/>
    <s v="Administrativas"/>
    <n v="0"/>
  </r>
  <r>
    <x v="1"/>
    <s v="ID AM-2"/>
    <s v="A.8.1.1"/>
    <s v="n/a"/>
    <s v="n/a"/>
    <s v="Administrativas"/>
    <n v="0"/>
  </r>
  <r>
    <x v="1"/>
    <s v="ID.AM-5"/>
    <s v="A.8.1.1"/>
    <s v="n/a"/>
    <s v="n/a"/>
    <s v="Administrativas"/>
    <n v="0"/>
  </r>
  <r>
    <x v="1"/>
    <s v="ID AM-1"/>
    <s v="A.8.1.2"/>
    <s v="n/a"/>
    <s v="n/a"/>
    <s v="Administrativas"/>
    <n v="0"/>
  </r>
  <r>
    <x v="1"/>
    <s v="ID AM-2"/>
    <s v="A.8.1.2"/>
    <s v="n/a"/>
    <s v="n/a"/>
    <s v="Administrativas"/>
    <n v="0"/>
  </r>
  <r>
    <x v="4"/>
    <s v="PR.IP-11"/>
    <s v="A.8.1.4"/>
    <s v="n/a"/>
    <s v="n/a"/>
    <s v="Administrativas"/>
    <n v="0"/>
  </r>
  <r>
    <x v="4"/>
    <s v="PR.DS-5"/>
    <s v="A.8.2.2"/>
    <s v="n/a"/>
    <s v="n/a"/>
    <s v="Administrativas"/>
    <n v="0"/>
  </r>
  <r>
    <x v="4"/>
    <s v="PR.PT-2"/>
    <s v="A.8.2.2"/>
    <s v="n/a"/>
    <s v="n/a"/>
    <s v="Administrativas"/>
    <n v="0"/>
  </r>
  <r>
    <x v="4"/>
    <s v="PR.DS-1"/>
    <s v="A.8.2.3"/>
    <s v="n/a"/>
    <s v="n/a"/>
    <s v="Administrativas"/>
    <n v="0"/>
  </r>
  <r>
    <x v="4"/>
    <s v="PR.DS-2"/>
    <s v="A.8.2.3"/>
    <s v="n/a"/>
    <s v="n/a"/>
    <s v="Administrativas"/>
    <n v="0"/>
  </r>
  <r>
    <x v="4"/>
    <s v="PR.DS-3"/>
    <s v="A.8.2.3"/>
    <s v="n/a"/>
    <s v="n/a"/>
    <s v="Administrativas"/>
    <n v="0"/>
  </r>
  <r>
    <x v="4"/>
    <s v="PR.DS-5"/>
    <s v="A.8.2.3"/>
    <s v="n/a"/>
    <s v="n/a"/>
    <s v="Administrativas"/>
    <n v="0"/>
  </r>
  <r>
    <x v="4"/>
    <s v="PR.IP-6"/>
    <s v="A.8.2.3"/>
    <s v="n/a"/>
    <s v="n/a"/>
    <s v="Administrativas"/>
    <n v="0"/>
  </r>
  <r>
    <x v="4"/>
    <s v="PR.PT-2"/>
    <s v="A.8.2.3"/>
    <s v="n/a"/>
    <s v="n/a"/>
    <s v="Administrativas"/>
    <n v="0"/>
  </r>
  <r>
    <x v="4"/>
    <s v="PR.DS-3"/>
    <s v="A.8.3.1"/>
    <s v="n/a"/>
    <s v="n/a"/>
    <s v="Administrativas"/>
    <n v="0"/>
  </r>
  <r>
    <x v="4"/>
    <s v="PR.IP-6"/>
    <s v="A.8.3.1"/>
    <s v="n/a"/>
    <s v="n/a"/>
    <s v="Administrativas"/>
    <n v="0"/>
  </r>
  <r>
    <x v="4"/>
    <s v="PR.PT-2"/>
    <s v="A.8.3.1"/>
    <s v="n/a"/>
    <s v="n/a"/>
    <s v="Administrativas"/>
    <n v="0"/>
  </r>
  <r>
    <x v="4"/>
    <s v="PR.DS-3"/>
    <s v="A.8.3.2"/>
    <s v="n/a"/>
    <s v="n/a"/>
    <s v="Administrativas"/>
    <n v="0"/>
  </r>
  <r>
    <x v="4"/>
    <s v="PR.IP-6"/>
    <s v="A.8.3.2"/>
    <s v="n/a"/>
    <s v="n/a"/>
    <s v="Administrativas"/>
    <n v="0"/>
  </r>
  <r>
    <x v="4"/>
    <s v="PR.DS-3"/>
    <s v="A.8.3.3"/>
    <s v="n/a"/>
    <s v="n/a"/>
    <s v="Administrativas"/>
    <n v="0"/>
  </r>
  <r>
    <x v="4"/>
    <s v="PR.PT-2"/>
    <s v="A.8.3.3"/>
    <s v="n/a"/>
    <s v="n/a"/>
    <s v="Administrativas"/>
    <n v="0"/>
  </r>
  <r>
    <x v="4"/>
    <s v="PR.DS-5"/>
    <s v="A.9.1.1"/>
    <s v="n/a"/>
    <s v="n/a"/>
    <s v="Técnicas"/>
    <n v="0"/>
  </r>
  <r>
    <x v="4"/>
    <s v="PR.AC-4"/>
    <s v="A.9.1.2"/>
    <s v="n/a"/>
    <s v="n/a"/>
    <s v="Técnicas"/>
    <n v="0"/>
  </r>
  <r>
    <x v="4"/>
    <s v="PR.DS-5"/>
    <s v="A.9.1.2"/>
    <s v="n/a"/>
    <s v="n/a"/>
    <s v="Técnicas"/>
    <n v="0"/>
  </r>
  <r>
    <x v="4"/>
    <s v="PR.PT-3"/>
    <s v="A.9.1.2"/>
    <s v="n/a"/>
    <s v="n/a"/>
    <s v="Técnicas"/>
    <n v="0"/>
  </r>
  <r>
    <x v="4"/>
    <s v="PR.AC-1"/>
    <s v="A.9.2.1 "/>
    <s v="n/a"/>
    <s v="n/a"/>
    <s v="Técnicas"/>
    <n v="0"/>
  </r>
  <r>
    <x v="4"/>
    <s v="PR.AC-1"/>
    <s v="A.9.2.2"/>
    <s v="n/a"/>
    <s v="n/a"/>
    <s v="Técnicas"/>
    <n v="0"/>
  </r>
  <r>
    <x v="4"/>
    <s v="PR.AC-4"/>
    <s v="A.9.2.3"/>
    <s v="n/a"/>
    <s v="n/a"/>
    <s v="Técnicas"/>
    <n v="0"/>
  </r>
  <r>
    <x v="4"/>
    <s v="PR.DS-5"/>
    <s v="A.9.2.3"/>
    <s v="n/a"/>
    <s v="n/a"/>
    <s v="Técnicas"/>
    <n v="0"/>
  </r>
  <r>
    <x v="4"/>
    <s v="PR.AC-1"/>
    <s v="A.9.2.4"/>
    <s v="n/a"/>
    <s v="n/a"/>
    <s v="Técnicas"/>
    <n v="0"/>
  </r>
  <r>
    <x v="4"/>
    <s v="PR.AC-1"/>
    <s v="A.9.3.1 "/>
    <s v="n/a"/>
    <s v="n/a"/>
    <s v="Técnicas"/>
    <n v="0"/>
  </r>
  <r>
    <x v="4"/>
    <s v="PR.AC-4"/>
    <s v="A.9.4.1 "/>
    <s v="n/a"/>
    <s v="n/a"/>
    <s v="Técnicas"/>
    <n v="0"/>
  </r>
  <r>
    <x v="4"/>
    <s v="PR.DS-5"/>
    <s v="A.9.4.1 "/>
    <s v="n/a"/>
    <s v="n/a"/>
    <s v="Técnicas"/>
    <n v="0"/>
  </r>
  <r>
    <x v="4"/>
    <s v="PR.AC-1"/>
    <s v="A.9.4.2"/>
    <s v="n/a"/>
    <s v="n/a"/>
    <s v="Técnicas"/>
    <n v="0"/>
  </r>
  <r>
    <x v="4"/>
    <s v="PR.AC-1"/>
    <s v="A.9.4.3"/>
    <s v="n/a"/>
    <s v="n/a"/>
    <s v="Técnicas"/>
    <n v="0"/>
  </r>
  <r>
    <x v="4"/>
    <s v="PR.AC-4"/>
    <s v="A.9.4.4"/>
    <s v="n/a"/>
    <s v="n/a"/>
    <s v="Técnicas"/>
    <n v="0"/>
  </r>
  <r>
    <x v="4"/>
    <s v="PR.DS-5"/>
    <s v="A.9.4.4"/>
    <s v="n/a"/>
    <s v="n/a"/>
    <s v="Técnicas"/>
    <n v="0"/>
  </r>
  <r>
    <x v="4"/>
    <s v="PR.DS-5"/>
    <s v="A.9.4.5 "/>
    <s v="n/a"/>
    <s v="n/a"/>
    <s v="Técnicas"/>
    <n v="0"/>
  </r>
  <r>
    <x v="4"/>
    <s v="PR.AC-2"/>
    <s v="A.11.1.1 "/>
    <s v="n/a"/>
    <s v="n/a"/>
    <s v="Técnicas"/>
    <n v="0"/>
  </r>
  <r>
    <x v="4"/>
    <s v="PR.AC-2"/>
    <s v="A.11.1.2 "/>
    <s v="n/a"/>
    <s v="n/a"/>
    <s v="Técnicas"/>
    <n v="0"/>
  </r>
  <r>
    <x v="4"/>
    <s v="PR.MA-1"/>
    <s v="A.11.1.2 "/>
    <s v="n/a"/>
    <s v="n/a"/>
    <s v="Técnicas"/>
    <n v="0"/>
  </r>
  <r>
    <x v="1"/>
    <s v="ID.BE-5"/>
    <s v="A.11.1.4"/>
    <s v="n/a"/>
    <s v="n/a"/>
    <s v="Técnicas"/>
    <n v="0"/>
  </r>
  <r>
    <x v="4"/>
    <s v="PR.AC-2"/>
    <s v="A.11.1.4"/>
    <s v="n/a"/>
    <s v="n/a"/>
    <s v="Técnicas"/>
    <n v="0"/>
  </r>
  <r>
    <x v="4"/>
    <s v="PR.IP-5"/>
    <s v="A.11.1.4"/>
    <s v="n/a"/>
    <s v="n/a"/>
    <s v="Técnicas"/>
    <n v="0"/>
  </r>
  <r>
    <x v="4"/>
    <s v="PR.AC-2"/>
    <s v="A.11.1.6"/>
    <s v="n/a"/>
    <s v="n/a"/>
    <s v="Técnicas"/>
    <n v="0"/>
  </r>
  <r>
    <x v="4"/>
    <s v="PR.IP-5"/>
    <s v="A.11.2.1 "/>
    <s v="n/a"/>
    <s v="n/a"/>
    <s v="Técnicas"/>
    <n v="0"/>
  </r>
  <r>
    <x v="1"/>
    <s v="ID.BE-4"/>
    <s v="A.11.2.2"/>
    <s v="n/a"/>
    <s v="n/a"/>
    <s v="Técnicas"/>
    <n v="0"/>
  </r>
  <r>
    <x v="4"/>
    <s v="PR.IP-5"/>
    <s v="A.11.2.2"/>
    <s v="n/a"/>
    <s v="n/a"/>
    <s v="Técnicas"/>
    <n v="0"/>
  </r>
  <r>
    <x v="1"/>
    <s v="ID.BE-4"/>
    <s v="A.11.2.3 "/>
    <s v="n/a"/>
    <s v="n/a"/>
    <s v="Técnicas"/>
    <n v="0"/>
  </r>
  <r>
    <x v="4"/>
    <s v="PR.AC-2"/>
    <s v="A.11.2.3 "/>
    <s v="n/a"/>
    <s v="n/a"/>
    <s v="Técnicas"/>
    <n v="0"/>
  </r>
  <r>
    <x v="4"/>
    <s v="PR.IP-5"/>
    <s v="A.11.2.3 "/>
    <s v="n/a"/>
    <s v="n/a"/>
    <s v="Técnicas"/>
    <n v="0"/>
  </r>
  <r>
    <x v="4"/>
    <s v="PR.MA-1"/>
    <s v="A.11.2.4 "/>
    <s v="n/a"/>
    <s v="n/a"/>
    <s v="Técnicas"/>
    <n v="0"/>
  </r>
  <r>
    <x v="4"/>
    <s v="PR.MA-2"/>
    <s v="A.11.2.4 "/>
    <s v="n/a"/>
    <s v="n/a"/>
    <s v="Técnicas"/>
    <n v="0"/>
  </r>
  <r>
    <x v="4"/>
    <s v="PR.MA-1"/>
    <s v="A.11.2.5"/>
    <s v="n/a"/>
    <s v="n/a"/>
    <s v="Técnicas"/>
    <n v="0"/>
  </r>
  <r>
    <x v="1"/>
    <s v="ID.AM-4"/>
    <s v="A.11.2.6"/>
    <s v="n/a"/>
    <s v="n/a"/>
    <s v="Técnicas"/>
    <n v="0"/>
  </r>
  <r>
    <x v="4"/>
    <s v="PR.DS-3"/>
    <s v="A.11.2.7"/>
    <s v="n/a"/>
    <s v="n/a"/>
    <s v="Técnicas"/>
    <n v="0"/>
  </r>
  <r>
    <x v="4"/>
    <s v="PR.IP-6"/>
    <s v="A.11.2.7"/>
    <s v="n/a"/>
    <s v="n/a"/>
    <s v="Técnicas"/>
    <n v="0"/>
  </r>
  <r>
    <x v="4"/>
    <s v="PR.PT-2"/>
    <s v="A.11.2.9"/>
    <s v="n/a"/>
    <s v="n/a"/>
    <s v="Técnicas"/>
    <n v="0"/>
  </r>
  <r>
    <x v="4"/>
    <s v="PR.IP-1"/>
    <s v="A.12.1.2"/>
    <s v="n/a"/>
    <s v="n/a"/>
    <s v="Técnicas"/>
    <n v="0"/>
  </r>
  <r>
    <x v="4"/>
    <s v="PR.IP-3"/>
    <s v="A.12.1.2"/>
    <s v="n/a"/>
    <s v="n/a"/>
    <s v="Técnicas"/>
    <n v="0"/>
  </r>
  <r>
    <x v="1"/>
    <s v="ID.BE-4"/>
    <s v="A.12.1.3 "/>
    <s v="n/a"/>
    <s v="n/a"/>
    <s v="Técnicas"/>
    <n v="0"/>
  </r>
  <r>
    <x v="4"/>
    <s v="PR.DS-7"/>
    <s v="A.12.1.4 "/>
    <s v="n/a"/>
    <s v="n/a"/>
    <s v="Técnicas"/>
    <n v="0"/>
  </r>
  <r>
    <x v="4"/>
    <s v="PR.DS-6"/>
    <s v="A.12.2.1 "/>
    <s v="n/a"/>
    <s v="n/a"/>
    <s v="Técnicas"/>
    <n v="0"/>
  </r>
  <r>
    <x v="0"/>
    <s v="DE.CM-4"/>
    <s v="A.12.2.1 "/>
    <s v="n/a"/>
    <s v="n/a"/>
    <s v="Técnicas"/>
    <n v="0"/>
  </r>
  <r>
    <x v="2"/>
    <s v="RS.MI-2"/>
    <s v="A.12.2.1 "/>
    <s v="n/a"/>
    <s v="n/a"/>
    <s v="Técnicas"/>
    <n v="0"/>
  </r>
  <r>
    <x v="4"/>
    <s v="PR.DS-4"/>
    <s v="A.12.3.1 "/>
    <s v="n/a"/>
    <s v="n/a"/>
    <s v="Técnicas"/>
    <n v="0"/>
  </r>
  <r>
    <x v="4"/>
    <s v="PR.IP-4"/>
    <s v="A.12.3.1 "/>
    <s v="n/a"/>
    <s v="n/a"/>
    <s v="Técnicas"/>
    <n v="0"/>
  </r>
  <r>
    <x v="4"/>
    <s v="PR.PT-1"/>
    <s v="A.12.4.1 "/>
    <s v="n/a"/>
    <s v="n/a"/>
    <s v="Técnicas"/>
    <n v="0"/>
  </r>
  <r>
    <x v="0"/>
    <s v="DE.CM-3"/>
    <s v="A.12.4.1 "/>
    <s v="n/a"/>
    <s v="n/a"/>
    <s v="Técnicas"/>
    <n v="0"/>
  </r>
  <r>
    <x v="2"/>
    <s v="RS.AN-1"/>
    <s v="A.12.4.1 "/>
    <s v="n/a"/>
    <s v="n/a"/>
    <s v="Técnicas"/>
    <n v="0"/>
  </r>
  <r>
    <x v="4"/>
    <s v="PR.PT-1"/>
    <s v="A.12.4.2 "/>
    <s v="n/a"/>
    <s v="n/a"/>
    <s v="Técnicas"/>
    <n v="0"/>
  </r>
  <r>
    <x v="4"/>
    <s v="PR.PT-1"/>
    <s v="A.12.4.3 "/>
    <s v="n/a"/>
    <s v="n/a"/>
    <s v="Técnicas"/>
    <n v="0"/>
  </r>
  <r>
    <x v="2"/>
    <s v="RS.AN-1"/>
    <s v="A.12.4.3 "/>
    <s v="n/a"/>
    <s v="n/a"/>
    <s v="Técnicas"/>
    <n v="0"/>
  </r>
  <r>
    <x v="4"/>
    <s v="PR.PT-1"/>
    <s v="A.12.4.4 "/>
    <s v="n/a"/>
    <s v="n/a"/>
    <s v="Técnicas"/>
    <n v="0"/>
  </r>
  <r>
    <x v="4"/>
    <s v="PR.DS-6"/>
    <s v="A.12.5.1 "/>
    <s v="n/a"/>
    <s v="n/a"/>
    <s v="Técnicas"/>
    <n v="0"/>
  </r>
  <r>
    <x v="4"/>
    <s v="PR.IP-1"/>
    <s v="A.12.5.1 "/>
    <s v="n/a"/>
    <s v="n/a"/>
    <s v="Técnicas"/>
    <n v="0"/>
  </r>
  <r>
    <x v="4"/>
    <s v="PR.IP-3"/>
    <s v="A.12.5.1 "/>
    <s v="n/a"/>
    <s v="n/a"/>
    <s v="Técnicas"/>
    <n v="0"/>
  </r>
  <r>
    <x v="0"/>
    <s v="DE.CM-5"/>
    <s v="A.12.5.1 "/>
    <s v="n/a"/>
    <s v="n/a"/>
    <s v="Técnicas"/>
    <n v="0"/>
  </r>
  <r>
    <x v="1"/>
    <s v="ID.RA-1"/>
    <s v="A.12.6.1 "/>
    <s v="n/a"/>
    <s v="n/a"/>
    <s v="Técnicas"/>
    <n v="0"/>
  </r>
  <r>
    <x v="1"/>
    <s v="ID.RA-5"/>
    <s v="A.12.6.1 "/>
    <s v="n/a"/>
    <s v="n/a"/>
    <s v="Técnicas"/>
    <n v="0"/>
  </r>
  <r>
    <x v="4"/>
    <s v="PR.IP-12"/>
    <s v="A.12.6.1 "/>
    <s v="n/a"/>
    <s v="n/a"/>
    <s v="Técnicas"/>
    <n v="0"/>
  </r>
  <r>
    <x v="0"/>
    <s v="DE.CM-8"/>
    <s v="A.12.6.1 "/>
    <s v="n/a"/>
    <s v="n/a"/>
    <s v="Técnicas"/>
    <n v="0"/>
  </r>
  <r>
    <x v="2"/>
    <s v="RS.MI-3"/>
    <s v="A.12.6.1 "/>
    <s v="n/a"/>
    <s v="n/a"/>
    <s v="Técnicas"/>
    <n v="0"/>
  </r>
  <r>
    <x v="4"/>
    <s v="PR.IP-1"/>
    <s v="A.12.6.2 "/>
    <s v="n/a"/>
    <s v="n/a"/>
    <s v="Técnicas"/>
    <n v="0"/>
  </r>
  <r>
    <x v="4"/>
    <s v="PR.IP-3"/>
    <s v="A.12.6.2 "/>
    <s v="n/a"/>
    <s v="n/a"/>
    <s v="Técnicas"/>
    <n v="0"/>
  </r>
  <r>
    <x v="4"/>
    <s v="PR.AC-3"/>
    <s v="A.13.1.1 "/>
    <s v="n/a"/>
    <s v="n/a"/>
    <s v="Técnicas"/>
    <n v="0"/>
  </r>
  <r>
    <x v="4"/>
    <s v="PR.AC-5"/>
    <s v="A.13.1.1 "/>
    <s v="n/a"/>
    <s v="n/a"/>
    <s v="Técnicas"/>
    <n v="0"/>
  </r>
  <r>
    <x v="4"/>
    <s v="PR.DS-2"/>
    <s v="A.13.1.1 "/>
    <s v="n/a"/>
    <s v="n/a"/>
    <s v="Técnicas"/>
    <n v="0"/>
  </r>
  <r>
    <x v="4"/>
    <s v="PR.PT-4"/>
    <s v="A.13.1.1 "/>
    <s v="n/a"/>
    <s v="n/a"/>
    <s v="Técnicas"/>
    <n v="0"/>
  </r>
  <r>
    <x v="4"/>
    <s v="PR.AC-5"/>
    <s v="A.13.1.3 "/>
    <s v="n/a"/>
    <s v="n/a"/>
    <s v="Técnicas"/>
    <n v="0"/>
  </r>
  <r>
    <x v="4"/>
    <s v="PR.DS-5"/>
    <s v="A.13.1.3 "/>
    <s v="n/a"/>
    <s v="n/a"/>
    <s v="Técnicas"/>
    <n v="0"/>
  </r>
  <r>
    <x v="1"/>
    <s v="ID.AM-3"/>
    <s v="A.13.2.1 "/>
    <s v="n/a"/>
    <s v="n/a"/>
    <s v="Técnicas"/>
    <n v="0"/>
  </r>
  <r>
    <x v="4"/>
    <s v="PR.AC-5"/>
    <s v="A.13.2.1 "/>
    <s v="n/a"/>
    <s v="n/a"/>
    <s v="Técnicas"/>
    <n v="0"/>
  </r>
  <r>
    <x v="4"/>
    <s v="PR.AC-3"/>
    <s v="A.13.2.1 "/>
    <s v="n/a"/>
    <s v="n/a"/>
    <s v="Técnicas"/>
    <n v="0"/>
  </r>
  <r>
    <x v="4"/>
    <s v="PR.DS-2"/>
    <s v="A.13.2.1 "/>
    <s v="n/a"/>
    <s v="n/a"/>
    <s v="Técnicas"/>
    <n v="0"/>
  </r>
  <r>
    <x v="4"/>
    <s v="PR.DS-5"/>
    <s v="A.13.2.1 "/>
    <s v="n/a"/>
    <s v="n/a"/>
    <s v="Técnicas"/>
    <n v="0"/>
  </r>
  <r>
    <x v="4"/>
    <s v="PR.PT-4"/>
    <s v="A.13.2.1 "/>
    <s v="n/a"/>
    <s v="n/a"/>
    <s v="Técnicas"/>
    <n v="0"/>
  </r>
  <r>
    <x v="4"/>
    <s v="PR.DS-2"/>
    <s v="A.13.2.3 "/>
    <s v="n/a"/>
    <s v="n/a"/>
    <s v="Técnicas"/>
    <n v="0"/>
  </r>
  <r>
    <x v="4"/>
    <s v="PR.DS-5"/>
    <s v="A.13.2.3 "/>
    <s v="n/a"/>
    <s v="n/a"/>
    <s v="Técnicas"/>
    <n v="0"/>
  </r>
  <r>
    <x v="4"/>
    <s v="PR.DS-5"/>
    <s v="A.13.2.4 "/>
    <s v="n/a"/>
    <s v="n/a"/>
    <s v="Técnicas"/>
    <n v="0"/>
  </r>
  <r>
    <x v="4"/>
    <s v="PR.IP-2"/>
    <s v="A.14.1.1 "/>
    <s v="n/a"/>
    <s v="n/a"/>
    <s v="Técnicas"/>
    <n v="0"/>
  </r>
  <r>
    <x v="4"/>
    <s v="PR.DS-2"/>
    <s v="A.14.1.2 "/>
    <s v="n/a"/>
    <s v="n/a"/>
    <s v="Técnicas"/>
    <n v="0"/>
  </r>
  <r>
    <x v="4"/>
    <s v="PR.DS-5"/>
    <s v="A.14.1.2 "/>
    <s v="n/a"/>
    <s v="n/a"/>
    <s v="Técnicas"/>
    <n v="0"/>
  </r>
  <r>
    <x v="4"/>
    <s v="PR.DS-6"/>
    <s v="A.14.1.2 "/>
    <s v="n/a"/>
    <s v="n/a"/>
    <s v="Técnicas"/>
    <n v="0"/>
  </r>
  <r>
    <x v="4"/>
    <s v="PR.DS-2"/>
    <s v="A.14.1.3 "/>
    <s v="n/a"/>
    <s v="n/a"/>
    <s v="Técnicas"/>
    <n v="0"/>
  </r>
  <r>
    <x v="4"/>
    <s v="PR.DS-5"/>
    <s v="A.14.1.3 "/>
    <s v="n/a"/>
    <s v="n/a"/>
    <s v="Técnicas"/>
    <n v="0"/>
  </r>
  <r>
    <x v="4"/>
    <s v="PR.DS-6"/>
    <s v="A.14.1.3 "/>
    <s v="n/a"/>
    <s v="n/a"/>
    <s v="Técnicas"/>
    <n v="0"/>
  </r>
  <r>
    <x v="4"/>
    <s v="PR.IP-2"/>
    <s v="A.14.2.1"/>
    <s v="n/a"/>
    <s v="n/a"/>
    <s v="Técnicas"/>
    <n v="0"/>
  </r>
  <r>
    <x v="4"/>
    <s v="PR.IP-1"/>
    <s v="A.14.2.2 "/>
    <s v="n/a"/>
    <s v="n/a"/>
    <s v="Técnicas"/>
    <n v="0"/>
  </r>
  <r>
    <x v="4"/>
    <s v="PR.IP-3"/>
    <s v="A.14.2.2 "/>
    <s v="n/a"/>
    <s v="n/a"/>
    <s v="Técnicas"/>
    <n v="0"/>
  </r>
  <r>
    <x v="4"/>
    <s v="PR.IP-1"/>
    <s v="A.14.2.3 "/>
    <s v="n/a"/>
    <s v="n/a"/>
    <s v="Técnicas"/>
    <n v="0"/>
  </r>
  <r>
    <x v="4"/>
    <s v="PR.IP-1"/>
    <s v="A.14.2.4 "/>
    <s v="n/a"/>
    <s v="n/a"/>
    <s v="Técnicas"/>
    <n v="0"/>
  </r>
  <r>
    <x v="4"/>
    <s v="PR.IP-2"/>
    <s v="A.14.2.5 "/>
    <s v="n/a"/>
    <s v="n/a"/>
    <s v="Técnicas"/>
    <n v="0"/>
  </r>
  <r>
    <x v="0"/>
    <s v="DE.CM-6"/>
    <s v="A.14.2.7 "/>
    <s v="n/a"/>
    <s v="n/a"/>
    <s v="Técnicas"/>
    <n v="0"/>
  </r>
  <r>
    <x v="0"/>
    <s v="DE.DP-3"/>
    <s v="A.14.2.8"/>
    <s v="n/a"/>
    <s v="n/a"/>
    <s v="Técnicas"/>
    <n v="0"/>
  </r>
  <r>
    <x v="4"/>
    <s v="PR.IP-9"/>
    <s v="A.16.1.1 "/>
    <s v="n/a"/>
    <s v="n/a"/>
    <s v="Técnicas"/>
    <n v="0"/>
  </r>
  <r>
    <x v="0"/>
    <s v="DE.AE-2"/>
    <s v="A.16.1.1 "/>
    <s v="n/a"/>
    <s v="n/a"/>
    <s v="Técnicas"/>
    <n v="0"/>
  </r>
  <r>
    <x v="2"/>
    <s v="RS.CO-1"/>
    <s v="A.16.1.1 "/>
    <s v="n/a"/>
    <s v="n/a"/>
    <s v="Técnicas"/>
    <n v="0"/>
  </r>
  <r>
    <x v="0"/>
    <s v="DE.DP-4"/>
    <s v="A.16.1.2 "/>
    <s v="n/a"/>
    <s v="n/a"/>
    <s v="Técnicas"/>
    <n v="0"/>
  </r>
  <r>
    <x v="2"/>
    <s v="RS.CO-2"/>
    <s v="A.16.1.3 "/>
    <s v="n/a"/>
    <s v="n/a"/>
    <s v="Técnicas"/>
    <n v="0"/>
  </r>
  <r>
    <x v="0"/>
    <s v="DE.AE-2"/>
    <s v="A.16.1.4 "/>
    <s v="n/a"/>
    <s v="n/a"/>
    <s v="Técnicas"/>
    <n v="0"/>
  </r>
  <r>
    <x v="2"/>
    <s v="RS.AN-4"/>
    <s v="A.16.1.4 "/>
    <s v="n/a"/>
    <s v="n/a"/>
    <s v="Técnicas"/>
    <n v="0"/>
  </r>
  <r>
    <x v="2"/>
    <s v="RS.RP-1"/>
    <s v="A.16.1.5 "/>
    <s v="n/a"/>
    <s v="n/a"/>
    <s v="Técnicas"/>
    <n v="0"/>
  </r>
  <r>
    <x v="2"/>
    <s v="RS.AN-1"/>
    <s v="A.16.1.5 "/>
    <s v="n/a"/>
    <s v="n/a"/>
    <s v="Técnicas"/>
    <n v="0"/>
  </r>
  <r>
    <x v="2"/>
    <s v="RS.MI-2"/>
    <s v="A.16.1.5 "/>
    <s v="n/a"/>
    <s v="n/a"/>
    <s v="Técnicas"/>
    <n v="0"/>
  </r>
  <r>
    <x v="3"/>
    <s v="RC.RP-1"/>
    <s v="A.16.1.5 "/>
    <s v="n/a"/>
    <s v="n/a"/>
    <s v="Técnicas"/>
    <n v="0"/>
  </r>
  <r>
    <x v="0"/>
    <s v="DE.DP-5"/>
    <s v="A.16.1.6 "/>
    <s v="n/a"/>
    <s v="n/a"/>
    <s v="Técnicas"/>
    <n v="0"/>
  </r>
  <r>
    <x v="2"/>
    <s v="RS.AN-2"/>
    <s v="A.16.1.6 "/>
    <s v="n/a"/>
    <s v="n/a"/>
    <s v="Técnicas"/>
    <n v="0"/>
  </r>
  <r>
    <x v="2"/>
    <s v="RS.IM-1"/>
    <s v="A.16.1.6 "/>
    <s v="n/a"/>
    <s v="n/a"/>
    <s v="Técnicas"/>
    <n v="0"/>
  </r>
  <r>
    <x v="2"/>
    <s v="RS.AN-3"/>
    <s v="A.16.1.7 "/>
    <s v="n/a"/>
    <s v="n/a"/>
    <s v="Técnicas"/>
    <n v="0"/>
  </r>
  <r>
    <x v="1"/>
    <s v="ID.BE-5"/>
    <s v="A.17.1.1"/>
    <s v="n/a"/>
    <s v="n/a"/>
    <s v="Administrativas"/>
    <n v="0"/>
  </r>
  <r>
    <x v="4"/>
    <s v="PR.IP-9"/>
    <s v="A.17.1.1"/>
    <s v="n/a"/>
    <s v="n/a"/>
    <s v="Administrativas"/>
    <n v="0"/>
  </r>
  <r>
    <x v="1"/>
    <s v="ID.BE-5"/>
    <s v="A.17.1.2"/>
    <s v="n/a"/>
    <s v="n/a"/>
    <s v="Administrativas"/>
    <n v="0"/>
  </r>
  <r>
    <x v="4"/>
    <s v="PR.IP-4"/>
    <s v="A.17.1.2"/>
    <s v="n/a"/>
    <s v="n/a"/>
    <s v="Administrativas"/>
    <n v="0"/>
  </r>
  <r>
    <x v="4"/>
    <s v="PR.IP-9"/>
    <s v="A.17.1.2"/>
    <s v="n/a"/>
    <s v="n/a"/>
    <s v="Administrativas"/>
    <n v="0"/>
  </r>
  <r>
    <x v="4"/>
    <s v="PR.IP-9"/>
    <s v="A.17.1.2"/>
    <s v="n/a"/>
    <s v="n/a"/>
    <s v="Administrativas"/>
    <n v="0"/>
  </r>
  <r>
    <x v="4"/>
    <s v="PR.IP-4"/>
    <s v="A.17.1.3"/>
    <s v="n/a"/>
    <s v="n/a"/>
    <s v="Administrativas"/>
    <n v="0"/>
  </r>
  <r>
    <x v="4"/>
    <s v="PR.IP-10"/>
    <s v="A.17.1.3"/>
    <s v="n/a"/>
    <s v="n/a"/>
    <s v="Administrativas"/>
    <n v="0"/>
  </r>
  <r>
    <x v="1"/>
    <s v="ID.BE-5"/>
    <s v="A.17.2.1"/>
    <s v="n/a"/>
    <s v="n/a"/>
    <s v="Administrativas"/>
    <n v="0"/>
  </r>
  <r>
    <x v="1"/>
    <s v="ID.GV-3"/>
    <s v="A.18.1 "/>
    <s v="n/a"/>
    <s v="n/a"/>
    <s v="Administrativas"/>
    <n v="0"/>
  </r>
  <r>
    <x v="4"/>
    <s v="PR.IP-4"/>
    <s v="A.18.1.3"/>
    <s v="n/a"/>
    <s v="n/a"/>
    <s v="Administrativas"/>
    <n v="0"/>
  </r>
  <r>
    <x v="0"/>
    <s v="DE.DP-2"/>
    <s v="A.18.1.4"/>
    <s v="n/a"/>
    <s v="n/a"/>
    <s v="Administrativas"/>
    <n v="0"/>
  </r>
  <r>
    <x v="4"/>
    <s v="PR.IP-12"/>
    <s v="A.18.2.2"/>
    <s v="n/a"/>
    <s v="n/a"/>
    <s v="Administrativas"/>
    <n v="0"/>
  </r>
  <r>
    <x v="1"/>
    <s v="ID.RA-1"/>
    <s v="A.18.2.3"/>
    <s v="n/a"/>
    <s v="n/a"/>
    <s v="Administrativas"/>
    <n v="0"/>
  </r>
  <r>
    <x v="1"/>
    <s v="ID.BE-1"/>
    <s v="A.15.1"/>
    <s v="n/a"/>
    <s v="n/a"/>
    <s v="Administrativas"/>
    <n v="0"/>
  </r>
  <r>
    <x v="1"/>
    <s v="ID.BE-1"/>
    <s v="A.15.2"/>
    <s v="n/a"/>
    <s v="n/a"/>
    <s v="Administrativas"/>
    <n v="0"/>
  </r>
  <r>
    <x v="4"/>
    <s v="PR.MA-2"/>
    <s v="A.15.1"/>
    <s v="n/a"/>
    <s v="n/a"/>
    <s v="Administrativas"/>
    <n v="0"/>
  </r>
  <r>
    <x v="4"/>
    <s v="PR.MA-2"/>
    <s v="A.15.2"/>
    <s v="n/a"/>
    <s v="n/a"/>
    <s v="Administrativas"/>
    <n v="0"/>
  </r>
  <r>
    <x v="0"/>
    <s v="DE.CM-6"/>
    <s v="A.15.2"/>
    <s v="n/a"/>
    <s v="n/a"/>
    <s v="Administrativas"/>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A058B82-2A4F-4C8E-8EEE-5A419359C27D}" name="TablaDinámica1" cacheId="0" applyNumberFormats="0" applyBorderFormats="0" applyFontFormats="0" applyPatternFormats="0" applyAlignmentFormats="0" applyWidthHeightFormats="1" dataCaption="Valores" updatedVersion="6" minRefreshableVersion="3" useAutoFormatting="1" itemPrintTitles="1" createdVersion="5" indent="0" outline="1" outlineData="1" multipleFieldFilters="0" chartFormat="11" rowHeaderCaption="FUNCION CIBERSEGURIDAD">
  <location ref="A36:A42" firstHeaderRow="1" firstDataRow="1" firstDataCol="1"/>
  <pivotFields count="7">
    <pivotField axis="axisRow" showAll="0">
      <items count="6">
        <item x="0"/>
        <item x="1"/>
        <item x="4"/>
        <item x="3"/>
        <item x="2"/>
        <item t="default"/>
      </items>
    </pivotField>
    <pivotField showAll="0"/>
    <pivotField showAll="0"/>
    <pivotField showAll="0"/>
    <pivotField showAll="0"/>
    <pivotField showAll="0"/>
    <pivotField showAll="0"/>
  </pivotFields>
  <rowFields count="1">
    <field x="0"/>
  </rowFields>
  <rowItems count="6">
    <i>
      <x/>
    </i>
    <i>
      <x v="1"/>
    </i>
    <i>
      <x v="2"/>
    </i>
    <i>
      <x v="3"/>
    </i>
    <i>
      <x v="4"/>
    </i>
    <i t="grand">
      <x/>
    </i>
  </rowItems>
  <colItems count="1">
    <i/>
  </colItems>
  <formats count="20">
    <format dxfId="65">
      <pivotArea field="0" type="button" dataOnly="0" labelOnly="1" outline="0" axis="axisRow" fieldPosition="0"/>
    </format>
    <format dxfId="64">
      <pivotArea dataOnly="0" labelOnly="1" outline="0" axis="axisValues" fieldPosition="0"/>
    </format>
    <format dxfId="63">
      <pivotArea field="0" type="button" dataOnly="0" labelOnly="1" outline="0" axis="axisRow" fieldPosition="0"/>
    </format>
    <format dxfId="62">
      <pivotArea dataOnly="0" labelOnly="1" outline="0" axis="axisValues" fieldPosition="0"/>
    </format>
    <format dxfId="61">
      <pivotArea field="0" type="button" dataOnly="0" labelOnly="1" outline="0" axis="axisRow" fieldPosition="0"/>
    </format>
    <format dxfId="60">
      <pivotArea dataOnly="0" labelOnly="1" outline="0" axis="axisValues" fieldPosition="0"/>
    </format>
    <format dxfId="59">
      <pivotArea field="0" type="button" dataOnly="0" labelOnly="1" outline="0" axis="axisRow" fieldPosition="0"/>
    </format>
    <format dxfId="58">
      <pivotArea dataOnly="0" labelOnly="1" outline="0" axis="axisValues" fieldPosition="0"/>
    </format>
    <format dxfId="57">
      <pivotArea grandRow="1" outline="0" collapsedLevelsAreSubtotals="1" fieldPosition="0"/>
    </format>
    <format dxfId="56">
      <pivotArea dataOnly="0" labelOnly="1" grandRow="1" outline="0" fieldPosition="0"/>
    </format>
    <format dxfId="55">
      <pivotArea grandRow="1" outline="0" collapsedLevelsAreSubtotals="1" fieldPosition="0"/>
    </format>
    <format dxfId="54">
      <pivotArea dataOnly="0" labelOnly="1" grandRow="1" outline="0" fieldPosition="0"/>
    </format>
    <format dxfId="53">
      <pivotArea grandRow="1" outline="0" collapsedLevelsAreSubtotals="1" fieldPosition="0"/>
    </format>
    <format dxfId="52">
      <pivotArea dataOnly="0" labelOnly="1" grandRow="1" outline="0" fieldPosition="0"/>
    </format>
    <format dxfId="51">
      <pivotArea type="all" dataOnly="0" outline="0" fieldPosition="0"/>
    </format>
    <format dxfId="50">
      <pivotArea outline="0" collapsedLevelsAreSubtotals="1" fieldPosition="0"/>
    </format>
    <format dxfId="49">
      <pivotArea field="0" type="button" dataOnly="0" labelOnly="1" outline="0" axis="axisRow" fieldPosition="0"/>
    </format>
    <format dxfId="48">
      <pivotArea dataOnly="0" labelOnly="1" outline="0" axis="axisValues" fieldPosition="0"/>
    </format>
    <format dxfId="47">
      <pivotArea dataOnly="0" labelOnly="1" fieldPosition="0">
        <references count="1">
          <reference field="0" count="0"/>
        </references>
      </pivotArea>
    </format>
    <format dxfId="46">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4BB53EA-7357-4C8E-93F3-0A431332B901}" name="TablaDinámica1" cacheId="0" applyNumberFormats="0" applyBorderFormats="0" applyFontFormats="0" applyPatternFormats="0" applyAlignmentFormats="0" applyWidthHeightFormats="1" dataCaption="Valores" updatedVersion="6" minRefreshableVersion="3" useAutoFormatting="1" itemPrintTitles="1" createdVersion="5" indent="0" outline="1" outlineData="1" multipleFieldFilters="0" chartFormat="11" rowHeaderCaption="FUNCION CIBERSEGURIDAD">
  <location ref="A37:A43" firstHeaderRow="1" firstDataRow="1" firstDataCol="1"/>
  <pivotFields count="7">
    <pivotField axis="axisRow" showAll="0">
      <items count="6">
        <item x="0"/>
        <item x="1"/>
        <item x="4"/>
        <item x="3"/>
        <item x="2"/>
        <item t="default"/>
      </items>
    </pivotField>
    <pivotField showAll="0"/>
    <pivotField showAll="0"/>
    <pivotField showAll="0"/>
    <pivotField showAll="0"/>
    <pivotField showAll="0"/>
    <pivotField showAll="0"/>
  </pivotFields>
  <rowFields count="1">
    <field x="0"/>
  </rowFields>
  <rowItems count="6">
    <i>
      <x/>
    </i>
    <i>
      <x v="1"/>
    </i>
    <i>
      <x v="2"/>
    </i>
    <i>
      <x v="3"/>
    </i>
    <i>
      <x v="4"/>
    </i>
    <i t="grand">
      <x/>
    </i>
  </rowItems>
  <colItems count="1">
    <i/>
  </colItems>
  <formats count="20">
    <format dxfId="45">
      <pivotArea field="0" type="button" dataOnly="0" labelOnly="1" outline="0" axis="axisRow" fieldPosition="0"/>
    </format>
    <format dxfId="44">
      <pivotArea dataOnly="0" labelOnly="1" outline="0" axis="axisValues" fieldPosition="0"/>
    </format>
    <format dxfId="43">
      <pivotArea field="0" type="button" dataOnly="0" labelOnly="1" outline="0" axis="axisRow" fieldPosition="0"/>
    </format>
    <format dxfId="42">
      <pivotArea dataOnly="0" labelOnly="1" outline="0" axis="axisValues" fieldPosition="0"/>
    </format>
    <format dxfId="41">
      <pivotArea field="0" type="button" dataOnly="0" labelOnly="1" outline="0" axis="axisRow" fieldPosition="0"/>
    </format>
    <format dxfId="40">
      <pivotArea dataOnly="0" labelOnly="1" outline="0" axis="axisValues" fieldPosition="0"/>
    </format>
    <format dxfId="39">
      <pivotArea field="0" type="button" dataOnly="0" labelOnly="1" outline="0" axis="axisRow" fieldPosition="0"/>
    </format>
    <format dxfId="38">
      <pivotArea dataOnly="0" labelOnly="1" outline="0" axis="axisValues" fieldPosition="0"/>
    </format>
    <format dxfId="37">
      <pivotArea grandRow="1" outline="0" collapsedLevelsAreSubtotals="1" fieldPosition="0"/>
    </format>
    <format dxfId="36">
      <pivotArea dataOnly="0" labelOnly="1" grandRow="1" outline="0" fieldPosition="0"/>
    </format>
    <format dxfId="35">
      <pivotArea grandRow="1" outline="0" collapsedLevelsAreSubtotals="1" fieldPosition="0"/>
    </format>
    <format dxfId="34">
      <pivotArea dataOnly="0" labelOnly="1" grandRow="1" outline="0" fieldPosition="0"/>
    </format>
    <format dxfId="33">
      <pivotArea grandRow="1" outline="0" collapsedLevelsAreSubtotals="1" fieldPosition="0"/>
    </format>
    <format dxfId="32">
      <pivotArea dataOnly="0" labelOnly="1" grandRow="1" outline="0" fieldPosition="0"/>
    </format>
    <format dxfId="31">
      <pivotArea type="all" dataOnly="0" outline="0" fieldPosition="0"/>
    </format>
    <format dxfId="30">
      <pivotArea outline="0" collapsedLevelsAreSubtotals="1" fieldPosition="0"/>
    </format>
    <format dxfId="29">
      <pivotArea field="0" type="button" dataOnly="0" labelOnly="1" outline="0" axis="axisRow" fieldPosition="0"/>
    </format>
    <format dxfId="28">
      <pivotArea dataOnly="0" labelOnly="1" outline="0" axis="axisValues" fieldPosition="0"/>
    </format>
    <format dxfId="27">
      <pivotArea dataOnly="0" labelOnly="1" fieldPosition="0">
        <references count="1">
          <reference field="0" count="0"/>
        </references>
      </pivotArea>
    </format>
    <format dxfId="26">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B33DA-A016-4EA9-9948-43FA453EBF66}">
  <dimension ref="A2:N38"/>
  <sheetViews>
    <sheetView topLeftCell="A10" zoomScale="70" zoomScaleNormal="70" workbookViewId="0">
      <selection activeCell="D36" sqref="D36"/>
    </sheetView>
  </sheetViews>
  <sheetFormatPr baseColWidth="10" defaultRowHeight="14.5" x14ac:dyDescent="0.35"/>
  <cols>
    <col min="1" max="14" width="16.7265625" customWidth="1"/>
  </cols>
  <sheetData>
    <row r="2" spans="1:14" ht="14.5" customHeight="1" x14ac:dyDescent="0.35">
      <c r="A2" s="151"/>
      <c r="B2" s="152"/>
      <c r="C2" s="155" t="s">
        <v>520</v>
      </c>
      <c r="D2" s="155"/>
      <c r="E2" s="155"/>
      <c r="F2" s="155"/>
      <c r="G2" s="155"/>
      <c r="H2" s="155"/>
      <c r="I2" s="155"/>
      <c r="J2" s="155"/>
      <c r="K2" s="155"/>
      <c r="L2" s="156"/>
      <c r="M2" s="143"/>
      <c r="N2" s="144"/>
    </row>
    <row r="3" spans="1:14" ht="14.5" customHeight="1" x14ac:dyDescent="0.35">
      <c r="A3" s="153"/>
      <c r="B3" s="154"/>
      <c r="C3" s="157"/>
      <c r="D3" s="157"/>
      <c r="E3" s="157"/>
      <c r="F3" s="157"/>
      <c r="G3" s="157"/>
      <c r="H3" s="157"/>
      <c r="I3" s="157"/>
      <c r="J3" s="157"/>
      <c r="K3" s="157"/>
      <c r="L3" s="158"/>
      <c r="M3" s="145"/>
      <c r="N3" s="146"/>
    </row>
    <row r="4" spans="1:14" ht="14.5" customHeight="1" x14ac:dyDescent="0.35">
      <c r="A4" s="153"/>
      <c r="B4" s="154"/>
      <c r="C4" s="157"/>
      <c r="D4" s="157"/>
      <c r="E4" s="157"/>
      <c r="F4" s="157"/>
      <c r="G4" s="157"/>
      <c r="H4" s="157"/>
      <c r="I4" s="157"/>
      <c r="J4" s="157"/>
      <c r="K4" s="157"/>
      <c r="L4" s="158"/>
      <c r="M4" s="145"/>
      <c r="N4" s="146"/>
    </row>
    <row r="5" spans="1:14" ht="14.5" customHeight="1" x14ac:dyDescent="0.35">
      <c r="A5" s="153"/>
      <c r="B5" s="154"/>
      <c r="C5" s="157"/>
      <c r="D5" s="157"/>
      <c r="E5" s="157"/>
      <c r="F5" s="157"/>
      <c r="G5" s="157"/>
      <c r="H5" s="157"/>
      <c r="I5" s="157"/>
      <c r="J5" s="157"/>
      <c r="K5" s="157"/>
      <c r="L5" s="158"/>
      <c r="M5" s="145"/>
      <c r="N5" s="146"/>
    </row>
    <row r="6" spans="1:14" ht="14.5" customHeight="1" x14ac:dyDescent="0.35">
      <c r="A6" s="153"/>
      <c r="B6" s="154"/>
      <c r="C6" s="157"/>
      <c r="D6" s="157"/>
      <c r="E6" s="157"/>
      <c r="F6" s="157"/>
      <c r="G6" s="157"/>
      <c r="H6" s="157"/>
      <c r="I6" s="157"/>
      <c r="J6" s="157"/>
      <c r="K6" s="157"/>
      <c r="L6" s="158"/>
      <c r="M6" s="145"/>
      <c r="N6" s="146"/>
    </row>
    <row r="7" spans="1:14" ht="14.5" customHeight="1" x14ac:dyDescent="0.35">
      <c r="A7" s="153"/>
      <c r="B7" s="154"/>
      <c r="C7" s="157"/>
      <c r="D7" s="157"/>
      <c r="E7" s="157"/>
      <c r="F7" s="157"/>
      <c r="G7" s="157"/>
      <c r="H7" s="157"/>
      <c r="I7" s="157"/>
      <c r="J7" s="157"/>
      <c r="K7" s="157"/>
      <c r="L7" s="158"/>
      <c r="M7" s="145"/>
      <c r="N7" s="146"/>
    </row>
    <row r="8" spans="1:14" ht="14.5" customHeight="1" x14ac:dyDescent="0.35">
      <c r="A8" s="153"/>
      <c r="B8" s="154"/>
      <c r="C8" s="157"/>
      <c r="D8" s="157"/>
      <c r="E8" s="157"/>
      <c r="F8" s="157"/>
      <c r="G8" s="157"/>
      <c r="H8" s="157"/>
      <c r="I8" s="157"/>
      <c r="J8" s="157"/>
      <c r="K8" s="157"/>
      <c r="L8" s="158"/>
      <c r="M8" s="145"/>
      <c r="N8" s="146"/>
    </row>
    <row r="9" spans="1:14" ht="14.5" customHeight="1" x14ac:dyDescent="0.35">
      <c r="A9" s="153"/>
      <c r="B9" s="154"/>
      <c r="C9" s="157"/>
      <c r="D9" s="157"/>
      <c r="E9" s="157"/>
      <c r="F9" s="157"/>
      <c r="G9" s="157"/>
      <c r="H9" s="157"/>
      <c r="I9" s="157"/>
      <c r="J9" s="157"/>
      <c r="K9" s="157"/>
      <c r="L9" s="158"/>
      <c r="M9" s="145"/>
      <c r="N9" s="146"/>
    </row>
    <row r="10" spans="1:14" ht="18.5" x14ac:dyDescent="0.35">
      <c r="A10" s="147" t="s">
        <v>255</v>
      </c>
      <c r="B10" s="148"/>
      <c r="C10" s="130"/>
      <c r="D10" s="130"/>
      <c r="E10" s="130"/>
      <c r="F10" s="130"/>
      <c r="G10" s="130"/>
      <c r="H10" s="130"/>
      <c r="I10" s="130"/>
      <c r="J10" s="130"/>
      <c r="K10" s="130"/>
      <c r="L10" s="130"/>
      <c r="M10" s="130"/>
      <c r="N10" s="127"/>
    </row>
    <row r="11" spans="1:14" ht="18.5" x14ac:dyDescent="0.35">
      <c r="A11" s="149" t="s">
        <v>256</v>
      </c>
      <c r="B11" s="150"/>
      <c r="C11" s="129"/>
      <c r="D11" s="129"/>
      <c r="E11" s="129"/>
      <c r="F11" s="129"/>
      <c r="G11" s="129"/>
      <c r="H11" s="129"/>
      <c r="I11" s="129"/>
      <c r="J11" s="129"/>
      <c r="K11" s="129"/>
      <c r="L11" s="129"/>
      <c r="M11" s="129"/>
      <c r="N11" s="133"/>
    </row>
    <row r="12" spans="1:14" ht="18.5" x14ac:dyDescent="0.35">
      <c r="A12" s="147" t="s">
        <v>257</v>
      </c>
      <c r="B12" s="148"/>
      <c r="C12" s="131"/>
      <c r="D12" s="131"/>
      <c r="E12" s="131"/>
      <c r="F12" s="131"/>
      <c r="G12" s="131"/>
      <c r="H12" s="131"/>
      <c r="I12" s="131"/>
      <c r="J12" s="131"/>
      <c r="K12" s="131"/>
      <c r="L12" s="131"/>
      <c r="M12" s="131"/>
      <c r="N12" s="128"/>
    </row>
    <row r="13" spans="1:14" ht="18.5" x14ac:dyDescent="0.35">
      <c r="A13" s="147" t="s">
        <v>258</v>
      </c>
      <c r="B13" s="148"/>
      <c r="C13" s="131"/>
      <c r="D13" s="131"/>
      <c r="E13" s="131"/>
      <c r="F13" s="131"/>
      <c r="G13" s="131"/>
      <c r="H13" s="131"/>
      <c r="I13" s="131"/>
      <c r="J13" s="131"/>
      <c r="K13" s="131"/>
      <c r="L13" s="131"/>
      <c r="M13" s="131"/>
      <c r="N13" s="128"/>
    </row>
    <row r="14" spans="1:14" ht="18.5" x14ac:dyDescent="0.35">
      <c r="A14" s="147" t="s">
        <v>519</v>
      </c>
      <c r="B14" s="148"/>
      <c r="C14" s="136"/>
      <c r="D14" s="132"/>
      <c r="E14" s="132"/>
      <c r="F14" s="132"/>
      <c r="G14" s="132"/>
      <c r="H14" s="132"/>
      <c r="I14" s="132"/>
      <c r="J14" s="132"/>
      <c r="K14" s="132"/>
      <c r="L14" s="132"/>
      <c r="M14" s="132"/>
      <c r="N14" s="134"/>
    </row>
    <row r="17" spans="1:3" s="118" customFormat="1" ht="18.5" x14ac:dyDescent="0.45">
      <c r="A17" s="160" t="s">
        <v>525</v>
      </c>
      <c r="B17" s="160"/>
    </row>
    <row r="18" spans="1:3" s="118" customFormat="1" ht="18.5" x14ac:dyDescent="0.45">
      <c r="A18" s="137">
        <v>1</v>
      </c>
      <c r="B18" s="118" t="s">
        <v>550</v>
      </c>
    </row>
    <row r="19" spans="1:3" s="118" customFormat="1" ht="18.5" x14ac:dyDescent="0.45">
      <c r="A19" s="137">
        <v>2</v>
      </c>
      <c r="B19" s="118" t="s">
        <v>521</v>
      </c>
    </row>
    <row r="20" spans="1:3" s="118" customFormat="1" ht="18.5" x14ac:dyDescent="0.45">
      <c r="A20" s="137">
        <v>3</v>
      </c>
      <c r="B20" s="118" t="s">
        <v>549</v>
      </c>
    </row>
    <row r="21" spans="1:3" s="118" customFormat="1" ht="18.5" x14ac:dyDescent="0.45">
      <c r="A21" s="137">
        <v>4</v>
      </c>
      <c r="B21" s="118" t="s">
        <v>524</v>
      </c>
    </row>
    <row r="26" spans="1:3" x14ac:dyDescent="0.35">
      <c r="A26" s="31" t="s">
        <v>526</v>
      </c>
    </row>
    <row r="28" spans="1:3" x14ac:dyDescent="0.35">
      <c r="A28" s="159" t="s">
        <v>533</v>
      </c>
      <c r="B28" s="159"/>
      <c r="C28" t="s">
        <v>547</v>
      </c>
    </row>
    <row r="29" spans="1:3" x14ac:dyDescent="0.35">
      <c r="A29" s="159" t="s">
        <v>534</v>
      </c>
      <c r="B29" s="159"/>
      <c r="C29" t="s">
        <v>527</v>
      </c>
    </row>
    <row r="30" spans="1:3" x14ac:dyDescent="0.35">
      <c r="A30" s="159" t="s">
        <v>535</v>
      </c>
      <c r="B30" s="159"/>
      <c r="C30" t="s">
        <v>544</v>
      </c>
    </row>
    <row r="31" spans="1:3" x14ac:dyDescent="0.35">
      <c r="A31" s="159" t="s">
        <v>536</v>
      </c>
      <c r="B31" s="159"/>
      <c r="C31" t="s">
        <v>553</v>
      </c>
    </row>
    <row r="32" spans="1:3" x14ac:dyDescent="0.35">
      <c r="A32" s="159" t="s">
        <v>537</v>
      </c>
      <c r="B32" s="159"/>
      <c r="C32" t="s">
        <v>529</v>
      </c>
    </row>
    <row r="33" spans="1:3" x14ac:dyDescent="0.35">
      <c r="A33" s="159" t="s">
        <v>538</v>
      </c>
      <c r="B33" s="159"/>
      <c r="C33" t="s">
        <v>528</v>
      </c>
    </row>
    <row r="34" spans="1:3" x14ac:dyDescent="0.35">
      <c r="A34" s="159" t="s">
        <v>539</v>
      </c>
      <c r="B34" s="159"/>
      <c r="C34" t="s">
        <v>530</v>
      </c>
    </row>
    <row r="35" spans="1:3" x14ac:dyDescent="0.35">
      <c r="A35" s="159" t="s">
        <v>540</v>
      </c>
      <c r="B35" s="159"/>
      <c r="C35" t="s">
        <v>531</v>
      </c>
    </row>
    <row r="36" spans="1:3" x14ac:dyDescent="0.35">
      <c r="A36" s="159" t="s">
        <v>541</v>
      </c>
      <c r="B36" s="159"/>
      <c r="C36" t="s">
        <v>548</v>
      </c>
    </row>
    <row r="37" spans="1:3" x14ac:dyDescent="0.35">
      <c r="A37" s="159" t="s">
        <v>542</v>
      </c>
      <c r="B37" s="159"/>
      <c r="C37" t="s">
        <v>545</v>
      </c>
    </row>
    <row r="38" spans="1:3" x14ac:dyDescent="0.35">
      <c r="A38" s="159" t="s">
        <v>543</v>
      </c>
      <c r="B38" s="159"/>
      <c r="C38" t="s">
        <v>546</v>
      </c>
    </row>
  </sheetData>
  <mergeCells count="20">
    <mergeCell ref="A14:B14"/>
    <mergeCell ref="A2:B9"/>
    <mergeCell ref="C2:L9"/>
    <mergeCell ref="A38:B38"/>
    <mergeCell ref="A17:B17"/>
    <mergeCell ref="A28:B28"/>
    <mergeCell ref="A29:B29"/>
    <mergeCell ref="A30:B30"/>
    <mergeCell ref="A31:B31"/>
    <mergeCell ref="A32:B32"/>
    <mergeCell ref="A33:B33"/>
    <mergeCell ref="A34:B34"/>
    <mergeCell ref="A35:B35"/>
    <mergeCell ref="A36:B36"/>
    <mergeCell ref="A37:B37"/>
    <mergeCell ref="M2:N9"/>
    <mergeCell ref="A10:B10"/>
    <mergeCell ref="A11:B11"/>
    <mergeCell ref="A12:B12"/>
    <mergeCell ref="A13:B1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BB04F-0604-415A-9341-59B58B16CEED}">
  <dimension ref="A1:N139"/>
  <sheetViews>
    <sheetView topLeftCell="B126" zoomScale="55" zoomScaleNormal="55" workbookViewId="0">
      <selection activeCell="I84" sqref="I84"/>
    </sheetView>
  </sheetViews>
  <sheetFormatPr baseColWidth="10" defaultColWidth="11.453125" defaultRowHeight="14.5" x14ac:dyDescent="0.35"/>
  <cols>
    <col min="1" max="1" width="21.54296875" style="87" customWidth="1"/>
    <col min="2" max="2" width="112.453125" style="88" customWidth="1"/>
    <col min="3" max="3" width="31" style="33" customWidth="1"/>
    <col min="4" max="4" width="17.453125" style="88" customWidth="1"/>
    <col min="5" max="5" width="19.7265625" style="33" customWidth="1"/>
    <col min="6" max="6" width="25.7265625" customWidth="1"/>
    <col min="7" max="7" width="25.26953125" customWidth="1"/>
    <col min="8" max="8" width="19.26953125" customWidth="1"/>
    <col min="9" max="9" width="18.453125" customWidth="1"/>
    <col min="10" max="10" width="57.54296875" customWidth="1"/>
    <col min="11" max="11" width="59.81640625" customWidth="1"/>
  </cols>
  <sheetData>
    <row r="1" spans="1:14" ht="15" thickBot="1" x14ac:dyDescent="0.4">
      <c r="A1"/>
      <c r="B1"/>
      <c r="C1"/>
      <c r="D1"/>
      <c r="E1"/>
    </row>
    <row r="2" spans="1:14" ht="21.5" thickBot="1" x14ac:dyDescent="0.55000000000000004">
      <c r="A2" s="161" t="s">
        <v>515</v>
      </c>
      <c r="B2" s="162"/>
      <c r="C2" s="162"/>
      <c r="D2" s="162"/>
      <c r="E2" s="162"/>
      <c r="F2" s="162"/>
      <c r="G2" s="162"/>
      <c r="H2" s="162"/>
      <c r="I2" s="162"/>
      <c r="J2" s="162"/>
      <c r="K2" s="163"/>
      <c r="L2" s="57"/>
      <c r="M2" s="57"/>
      <c r="N2" s="57"/>
    </row>
    <row r="3" spans="1:14" ht="21" x14ac:dyDescent="0.5">
      <c r="A3" s="122"/>
      <c r="B3" s="122"/>
      <c r="C3" s="122"/>
      <c r="D3" s="122"/>
      <c r="E3" s="122"/>
      <c r="F3" s="122"/>
      <c r="G3" s="57"/>
      <c r="H3" s="57"/>
      <c r="I3" s="57"/>
      <c r="J3" s="57"/>
      <c r="K3" s="57"/>
      <c r="L3" s="57"/>
      <c r="M3" s="57"/>
      <c r="N3" s="57"/>
    </row>
    <row r="4" spans="1:14" ht="29" x14ac:dyDescent="0.35">
      <c r="A4" s="124" t="s">
        <v>0</v>
      </c>
      <c r="B4" s="124" t="s">
        <v>1</v>
      </c>
      <c r="C4" s="124" t="s">
        <v>532</v>
      </c>
      <c r="D4" s="124" t="s">
        <v>187</v>
      </c>
      <c r="E4" s="124" t="s">
        <v>2</v>
      </c>
      <c r="F4" s="124" t="s">
        <v>3</v>
      </c>
      <c r="G4" s="124" t="s">
        <v>342</v>
      </c>
      <c r="H4" s="124" t="s">
        <v>343</v>
      </c>
      <c r="I4" s="124" t="s">
        <v>344</v>
      </c>
      <c r="J4" s="124" t="s">
        <v>345</v>
      </c>
      <c r="K4" s="124" t="s">
        <v>346</v>
      </c>
    </row>
    <row r="5" spans="1:14" x14ac:dyDescent="0.35">
      <c r="A5" s="1"/>
      <c r="B5" s="2" t="s">
        <v>4</v>
      </c>
      <c r="C5" s="89"/>
      <c r="D5" s="98"/>
      <c r="E5" s="89"/>
      <c r="F5" s="89"/>
      <c r="G5" s="2" t="s">
        <v>272</v>
      </c>
      <c r="H5" s="90">
        <f>IF(IF(MIN(H6,H10,H22,H34,H39,H43)=1,"Si","No")="si",1,0)</f>
        <v>0</v>
      </c>
      <c r="I5" s="22"/>
      <c r="J5" s="22"/>
      <c r="K5" s="22"/>
    </row>
    <row r="6" spans="1:14" s="4" customFormat="1" ht="58" x14ac:dyDescent="0.35">
      <c r="A6" s="3"/>
      <c r="B6" s="91" t="s">
        <v>5</v>
      </c>
      <c r="C6" s="89"/>
      <c r="D6" s="98"/>
      <c r="E6" s="89"/>
      <c r="F6" s="89"/>
      <c r="G6" s="91" t="s">
        <v>291</v>
      </c>
      <c r="H6" s="3">
        <f>IF(IF(MIN(H7:H9)&lt;3,"Sí","No")="No",1,0)</f>
        <v>0</v>
      </c>
      <c r="I6" s="89"/>
      <c r="J6" s="89"/>
      <c r="K6" s="89"/>
    </row>
    <row r="7" spans="1:14" ht="29" x14ac:dyDescent="0.35">
      <c r="A7" s="3">
        <v>1</v>
      </c>
      <c r="B7" s="5" t="s">
        <v>6</v>
      </c>
      <c r="C7" s="6" t="s">
        <v>7</v>
      </c>
      <c r="D7" s="99" t="s">
        <v>348</v>
      </c>
      <c r="E7" s="9" t="s">
        <v>8</v>
      </c>
      <c r="F7" s="1" t="str">
        <f>IF(E7="Dicotómica","SI/NO",IF(E7="Cumplimiento","0%-100%",IF(E7="Documentación","0-5")))</f>
        <v>SI/NO</v>
      </c>
      <c r="G7" s="105"/>
      <c r="H7" s="1">
        <f>IF(E7="Dicotómica",IF(G7="SI",5,0),IF(E7="Documentación",IF(G7=0,0,IF(G7=1,1,IF(G7=2,2,IF(G7=3,3,IF(G7=4,4,IF(G7=5,5)))))),IF(E7="Cumplimiento",IF(G7=0%,0,IF(G7&lt;=25%,1,IF(G7&lt;=50%,2,IF(G7&lt;=70%,3,IF(G7&lt;=90%,4,IF(G7&lt;=100%,5)))))))))</f>
        <v>0</v>
      </c>
      <c r="I7" s="34" t="str">
        <f>+IF(H7=0,"Inexistente",(IF(H7=1,"inicial",(IF(H7=2,"Repetible",(IF(H7=3,"Definido",(IF(H7=4,"Administrado","Optimizado")))))))))</f>
        <v>Inexistente</v>
      </c>
      <c r="J7" s="139"/>
      <c r="K7" s="139"/>
    </row>
    <row r="8" spans="1:14" s="11" customFormat="1" ht="43.5" x14ac:dyDescent="0.35">
      <c r="A8" s="3">
        <v>2</v>
      </c>
      <c r="B8" s="7" t="s">
        <v>9</v>
      </c>
      <c r="C8" s="8" t="s">
        <v>7</v>
      </c>
      <c r="D8" s="99" t="s">
        <v>349</v>
      </c>
      <c r="E8" s="9" t="s">
        <v>57</v>
      </c>
      <c r="F8" s="10" t="str">
        <f>IF(E8="Dicotómica","SI/NO",IF(E8="Cumplimiento","0%-100%",IF(E8="Documentación","0-5")))</f>
        <v>0-5</v>
      </c>
      <c r="G8" s="106"/>
      <c r="H8" s="1">
        <f t="shared" ref="H8:H69" si="0">IF(E8="Dicotómica",IF(G8="SI",5,0),IF(E8="Documentación",IF(G8=0,0,IF(G8=1,1,IF(G8=2,2,IF(G8=3,3,IF(G8=4,4,IF(G8=5,5)))))),IF(E8="Cumplimiento",IF(G8=0%,0,IF(G8&lt;=25%,1,IF(G8&lt;=50%,2,IF(G8&lt;=70%,3,IF(G8&lt;=90%,4,IF(G8&lt;=100%,5)))))))))</f>
        <v>0</v>
      </c>
      <c r="I8" s="34" t="str">
        <f t="shared" ref="I8:I69" si="1">+IF(H8=0,"Inexistente",(IF(H8=1,"inicial",(IF(H8=2,"Repetible",(IF(H8=3,"Definido",(IF(H8=4,"Administrado","Optimizado")))))))))</f>
        <v>Inexistente</v>
      </c>
      <c r="J8" s="140"/>
      <c r="K8" s="140"/>
    </row>
    <row r="9" spans="1:14" s="11" customFormat="1" ht="43.5" x14ac:dyDescent="0.35">
      <c r="A9" s="123">
        <v>3</v>
      </c>
      <c r="B9" s="7" t="s">
        <v>10</v>
      </c>
      <c r="C9" s="8" t="s">
        <v>11</v>
      </c>
      <c r="D9" s="100" t="s">
        <v>350</v>
      </c>
      <c r="E9" s="9" t="s">
        <v>57</v>
      </c>
      <c r="F9" s="10" t="str">
        <f>IF(E9="Dicotómica","SI/NO",IF(E9="Cumplimiento","0%-100%",IF(E9="Documentación","0-5")))</f>
        <v>0-5</v>
      </c>
      <c r="G9" s="106"/>
      <c r="H9" s="1">
        <f t="shared" si="0"/>
        <v>0</v>
      </c>
      <c r="I9" s="34" t="str">
        <f t="shared" si="1"/>
        <v>Inexistente</v>
      </c>
      <c r="J9" s="140"/>
      <c r="K9" s="140"/>
    </row>
    <row r="10" spans="1:14" s="4" customFormat="1" ht="29" x14ac:dyDescent="0.35">
      <c r="A10" s="3"/>
      <c r="B10" s="91" t="s">
        <v>12</v>
      </c>
      <c r="C10" s="89"/>
      <c r="D10" s="98"/>
      <c r="E10" s="102"/>
      <c r="F10" s="89"/>
      <c r="G10" s="91" t="s">
        <v>292</v>
      </c>
      <c r="H10" s="3">
        <f>IF(IF(MIN(H11:H21)&lt;3,"Sí","No")="no",1,0)</f>
        <v>0</v>
      </c>
      <c r="I10" s="89"/>
      <c r="J10" s="89"/>
      <c r="K10" s="89"/>
    </row>
    <row r="11" spans="1:14" ht="29" x14ac:dyDescent="0.35">
      <c r="A11" s="3">
        <v>4</v>
      </c>
      <c r="B11" s="86" t="s">
        <v>13</v>
      </c>
      <c r="C11" s="6" t="s">
        <v>14</v>
      </c>
      <c r="D11" s="99" t="s">
        <v>351</v>
      </c>
      <c r="E11" s="9" t="s">
        <v>57</v>
      </c>
      <c r="F11" s="1" t="str">
        <f t="shared" ref="F11:F21" si="2">IF(E11="Dicotómica","SI/NO",IF(E11="Cumplimiento","0%-100%",IF(E11="Documentación","0-5")))</f>
        <v>0-5</v>
      </c>
      <c r="G11" s="105"/>
      <c r="H11" s="1">
        <f t="shared" si="0"/>
        <v>0</v>
      </c>
      <c r="I11" s="34" t="str">
        <f t="shared" si="1"/>
        <v>Inexistente</v>
      </c>
      <c r="J11" s="139"/>
      <c r="K11" s="139"/>
    </row>
    <row r="12" spans="1:14" ht="29" x14ac:dyDescent="0.35">
      <c r="A12" s="3">
        <v>5</v>
      </c>
      <c r="B12" s="12" t="s">
        <v>303</v>
      </c>
      <c r="C12" s="6" t="s">
        <v>15</v>
      </c>
      <c r="D12" s="99" t="s">
        <v>352</v>
      </c>
      <c r="E12" s="9" t="s">
        <v>57</v>
      </c>
      <c r="F12" s="1" t="str">
        <f t="shared" si="2"/>
        <v>0-5</v>
      </c>
      <c r="G12" s="105"/>
      <c r="H12" s="1">
        <f t="shared" si="0"/>
        <v>0</v>
      </c>
      <c r="I12" s="34" t="str">
        <f t="shared" si="1"/>
        <v>Inexistente</v>
      </c>
      <c r="J12" s="139"/>
      <c r="K12" s="139"/>
    </row>
    <row r="13" spans="1:14" ht="43.5" x14ac:dyDescent="0.35">
      <c r="A13" s="3">
        <v>6</v>
      </c>
      <c r="B13" s="12" t="s">
        <v>16</v>
      </c>
      <c r="C13" s="6" t="s">
        <v>17</v>
      </c>
      <c r="D13" s="99" t="s">
        <v>353</v>
      </c>
      <c r="E13" s="9" t="s">
        <v>57</v>
      </c>
      <c r="F13" s="1" t="str">
        <f t="shared" si="2"/>
        <v>0-5</v>
      </c>
      <c r="G13" s="105"/>
      <c r="H13" s="1">
        <f t="shared" si="0"/>
        <v>0</v>
      </c>
      <c r="I13" s="34" t="str">
        <f t="shared" si="1"/>
        <v>Inexistente</v>
      </c>
      <c r="J13" s="139"/>
      <c r="K13" s="139"/>
    </row>
    <row r="14" spans="1:14" ht="29" x14ac:dyDescent="0.35">
      <c r="A14" s="3">
        <v>7</v>
      </c>
      <c r="B14" s="12" t="s">
        <v>18</v>
      </c>
      <c r="C14" s="6" t="s">
        <v>17</v>
      </c>
      <c r="D14" s="99" t="s">
        <v>354</v>
      </c>
      <c r="E14" s="9" t="s">
        <v>57</v>
      </c>
      <c r="F14" s="1" t="str">
        <f t="shared" si="2"/>
        <v>0-5</v>
      </c>
      <c r="G14" s="105"/>
      <c r="H14" s="1">
        <f t="shared" si="0"/>
        <v>0</v>
      </c>
      <c r="I14" s="34" t="str">
        <f t="shared" si="1"/>
        <v>Inexistente</v>
      </c>
      <c r="J14" s="139"/>
      <c r="K14" s="139"/>
    </row>
    <row r="15" spans="1:14" ht="43.5" x14ac:dyDescent="0.35">
      <c r="A15" s="3">
        <v>8</v>
      </c>
      <c r="B15" s="12" t="s">
        <v>19</v>
      </c>
      <c r="C15" s="6" t="s">
        <v>20</v>
      </c>
      <c r="D15" s="99" t="s">
        <v>355</v>
      </c>
      <c r="E15" s="9" t="s">
        <v>57</v>
      </c>
      <c r="F15" s="1" t="str">
        <f t="shared" si="2"/>
        <v>0-5</v>
      </c>
      <c r="G15" s="105"/>
      <c r="H15" s="1">
        <f t="shared" si="0"/>
        <v>0</v>
      </c>
      <c r="I15" s="34" t="str">
        <f t="shared" si="1"/>
        <v>Inexistente</v>
      </c>
      <c r="J15" s="139"/>
      <c r="K15" s="139"/>
    </row>
    <row r="16" spans="1:14" ht="29" x14ac:dyDescent="0.35">
      <c r="A16" s="3">
        <v>9</v>
      </c>
      <c r="B16" s="12" t="s">
        <v>21</v>
      </c>
      <c r="C16" s="6" t="s">
        <v>17</v>
      </c>
      <c r="D16" s="99" t="s">
        <v>356</v>
      </c>
      <c r="E16" s="9" t="s">
        <v>57</v>
      </c>
      <c r="F16" s="1" t="str">
        <f t="shared" si="2"/>
        <v>0-5</v>
      </c>
      <c r="G16" s="105"/>
      <c r="H16" s="1">
        <f t="shared" si="0"/>
        <v>0</v>
      </c>
      <c r="I16" s="34" t="str">
        <f t="shared" si="1"/>
        <v>Inexistente</v>
      </c>
      <c r="J16" s="139"/>
      <c r="K16" s="139"/>
    </row>
    <row r="17" spans="1:11" ht="43.5" x14ac:dyDescent="0.35">
      <c r="A17" s="3">
        <v>10</v>
      </c>
      <c r="B17" s="12" t="s">
        <v>22</v>
      </c>
      <c r="C17" s="6" t="s">
        <v>17</v>
      </c>
      <c r="D17" s="99" t="s">
        <v>357</v>
      </c>
      <c r="E17" s="9" t="s">
        <v>57</v>
      </c>
      <c r="F17" s="1" t="str">
        <f t="shared" si="2"/>
        <v>0-5</v>
      </c>
      <c r="G17" s="105"/>
      <c r="H17" s="1">
        <f t="shared" si="0"/>
        <v>0</v>
      </c>
      <c r="I17" s="34" t="str">
        <f t="shared" si="1"/>
        <v>Inexistente</v>
      </c>
      <c r="J17" s="139"/>
      <c r="K17" s="139"/>
    </row>
    <row r="18" spans="1:11" ht="43.5" x14ac:dyDescent="0.35">
      <c r="A18" s="3">
        <v>11</v>
      </c>
      <c r="B18" s="12" t="s">
        <v>23</v>
      </c>
      <c r="C18" s="6" t="s">
        <v>24</v>
      </c>
      <c r="D18" s="99" t="s">
        <v>358</v>
      </c>
      <c r="E18" s="9" t="s">
        <v>57</v>
      </c>
      <c r="F18" s="1" t="str">
        <f t="shared" si="2"/>
        <v>0-5</v>
      </c>
      <c r="G18" s="105"/>
      <c r="H18" s="1">
        <f t="shared" si="0"/>
        <v>0</v>
      </c>
      <c r="I18" s="34" t="str">
        <f t="shared" si="1"/>
        <v>Inexistente</v>
      </c>
      <c r="J18" s="139"/>
      <c r="K18" s="139"/>
    </row>
    <row r="19" spans="1:11" ht="43.5" x14ac:dyDescent="0.35">
      <c r="A19" s="3">
        <v>12</v>
      </c>
      <c r="B19" s="12" t="s">
        <v>25</v>
      </c>
      <c r="C19" s="6" t="s">
        <v>26</v>
      </c>
      <c r="D19" s="99" t="s">
        <v>359</v>
      </c>
      <c r="E19" s="9" t="s">
        <v>57</v>
      </c>
      <c r="F19" s="1" t="str">
        <f t="shared" si="2"/>
        <v>0-5</v>
      </c>
      <c r="G19" s="105"/>
      <c r="H19" s="1">
        <f t="shared" si="0"/>
        <v>0</v>
      </c>
      <c r="I19" s="34" t="str">
        <f t="shared" si="1"/>
        <v>Inexistente</v>
      </c>
      <c r="J19" s="139"/>
      <c r="K19" s="139"/>
    </row>
    <row r="20" spans="1:11" ht="29" x14ac:dyDescent="0.35">
      <c r="A20" s="3">
        <v>13</v>
      </c>
      <c r="B20" s="12" t="s">
        <v>27</v>
      </c>
      <c r="C20" s="6" t="s">
        <v>28</v>
      </c>
      <c r="D20" s="99" t="s">
        <v>360</v>
      </c>
      <c r="E20" s="9" t="s">
        <v>57</v>
      </c>
      <c r="F20" s="1" t="str">
        <f t="shared" si="2"/>
        <v>0-5</v>
      </c>
      <c r="G20" s="105"/>
      <c r="H20" s="1">
        <f t="shared" si="0"/>
        <v>0</v>
      </c>
      <c r="I20" s="34" t="str">
        <f t="shared" si="1"/>
        <v>Inexistente</v>
      </c>
      <c r="J20" s="139"/>
      <c r="K20" s="139"/>
    </row>
    <row r="21" spans="1:11" s="11" customFormat="1" ht="43.5" x14ac:dyDescent="0.35">
      <c r="A21" s="3">
        <v>14</v>
      </c>
      <c r="B21" s="7" t="s">
        <v>29</v>
      </c>
      <c r="C21" s="8" t="s">
        <v>30</v>
      </c>
      <c r="D21" s="99" t="s">
        <v>361</v>
      </c>
      <c r="E21" s="9" t="s">
        <v>57</v>
      </c>
      <c r="F21" s="10" t="str">
        <f t="shared" si="2"/>
        <v>0-5</v>
      </c>
      <c r="G21" s="105"/>
      <c r="H21" s="1">
        <f t="shared" si="0"/>
        <v>0</v>
      </c>
      <c r="I21" s="34" t="str">
        <f t="shared" si="1"/>
        <v>Inexistente</v>
      </c>
      <c r="J21" s="140"/>
      <c r="K21" s="140"/>
    </row>
    <row r="22" spans="1:11" s="4" customFormat="1" x14ac:dyDescent="0.35">
      <c r="A22" s="3"/>
      <c r="B22" s="91" t="s">
        <v>31</v>
      </c>
      <c r="C22" s="89"/>
      <c r="D22" s="98"/>
      <c r="E22" s="102"/>
      <c r="F22" s="89"/>
      <c r="G22" s="91" t="s">
        <v>293</v>
      </c>
      <c r="H22" s="3">
        <f>IF(IF(MIN(H23:H33)&lt;3,"Sí","No")="no",1,0)</f>
        <v>0</v>
      </c>
      <c r="I22" s="90"/>
      <c r="J22" s="90"/>
      <c r="K22" s="90"/>
    </row>
    <row r="23" spans="1:11" ht="15.5" x14ac:dyDescent="0.35">
      <c r="A23" s="3">
        <v>15</v>
      </c>
      <c r="B23" s="13" t="s">
        <v>304</v>
      </c>
      <c r="C23" s="6" t="s">
        <v>32</v>
      </c>
      <c r="D23" s="99" t="s">
        <v>362</v>
      </c>
      <c r="E23" s="9" t="s">
        <v>8</v>
      </c>
      <c r="F23" s="1" t="str">
        <f t="shared" ref="F23:F32" si="3">IF(E23="Dicotómica","SI/NO",IF(E23="Cumplimiento","0%-100%",IF(E23="Documentación","0-5")))</f>
        <v>SI/NO</v>
      </c>
      <c r="G23" s="105"/>
      <c r="H23" s="1">
        <f t="shared" si="0"/>
        <v>0</v>
      </c>
      <c r="I23" s="34" t="str">
        <f t="shared" si="1"/>
        <v>Inexistente</v>
      </c>
      <c r="J23" s="139"/>
      <c r="K23" s="139"/>
    </row>
    <row r="24" spans="1:11" ht="15.5" x14ac:dyDescent="0.35">
      <c r="A24" s="3">
        <v>16</v>
      </c>
      <c r="B24" s="13" t="s">
        <v>33</v>
      </c>
      <c r="C24" s="6" t="s">
        <v>17</v>
      </c>
      <c r="D24" s="99" t="s">
        <v>363</v>
      </c>
      <c r="E24" s="9" t="s">
        <v>8</v>
      </c>
      <c r="F24" s="1" t="str">
        <f t="shared" si="3"/>
        <v>SI/NO</v>
      </c>
      <c r="G24" s="105"/>
      <c r="H24" s="1">
        <f t="shared" si="0"/>
        <v>0</v>
      </c>
      <c r="I24" s="34" t="str">
        <f t="shared" si="1"/>
        <v>Inexistente</v>
      </c>
      <c r="J24" s="139"/>
      <c r="K24" s="139"/>
    </row>
    <row r="25" spans="1:11" ht="15.5" x14ac:dyDescent="0.35">
      <c r="A25" s="3">
        <v>17</v>
      </c>
      <c r="B25" s="13" t="s">
        <v>34</v>
      </c>
      <c r="C25" s="6" t="s">
        <v>17</v>
      </c>
      <c r="D25" s="99" t="s">
        <v>364</v>
      </c>
      <c r="E25" s="9" t="s">
        <v>8</v>
      </c>
      <c r="F25" s="1" t="str">
        <f t="shared" si="3"/>
        <v>SI/NO</v>
      </c>
      <c r="G25" s="105"/>
      <c r="H25" s="1">
        <f t="shared" si="0"/>
        <v>0</v>
      </c>
      <c r="I25" s="34" t="str">
        <f t="shared" si="1"/>
        <v>Inexistente</v>
      </c>
      <c r="J25" s="139"/>
      <c r="K25" s="139"/>
    </row>
    <row r="26" spans="1:11" ht="15.5" x14ac:dyDescent="0.35">
      <c r="A26" s="3">
        <v>18</v>
      </c>
      <c r="B26" s="13" t="s">
        <v>35</v>
      </c>
      <c r="C26" s="6" t="s">
        <v>17</v>
      </c>
      <c r="D26" s="99" t="s">
        <v>365</v>
      </c>
      <c r="E26" s="9" t="s">
        <v>8</v>
      </c>
      <c r="F26" s="1" t="str">
        <f t="shared" si="3"/>
        <v>SI/NO</v>
      </c>
      <c r="G26" s="105"/>
      <c r="H26" s="1">
        <f t="shared" si="0"/>
        <v>0</v>
      </c>
      <c r="I26" s="34" t="str">
        <f t="shared" si="1"/>
        <v>Inexistente</v>
      </c>
      <c r="J26" s="139"/>
      <c r="K26" s="139"/>
    </row>
    <row r="27" spans="1:11" ht="15.5" x14ac:dyDescent="0.35">
      <c r="A27" s="3">
        <v>19</v>
      </c>
      <c r="B27" s="7" t="s">
        <v>305</v>
      </c>
      <c r="C27" s="6" t="s">
        <v>17</v>
      </c>
      <c r="D27" s="99" t="s">
        <v>366</v>
      </c>
      <c r="E27" s="9" t="s">
        <v>8</v>
      </c>
      <c r="F27" s="1" t="str">
        <f>IF(E27="Dicotómica","SI/NO",IF(E27="Cumplimiento","0%-100%",IF(E27="Documentación","0-5")))</f>
        <v>SI/NO</v>
      </c>
      <c r="G27" s="105"/>
      <c r="H27" s="1">
        <f t="shared" si="0"/>
        <v>0</v>
      </c>
      <c r="I27" s="34" t="str">
        <f t="shared" si="1"/>
        <v>Inexistente</v>
      </c>
      <c r="J27" s="139"/>
      <c r="K27" s="139"/>
    </row>
    <row r="28" spans="1:11" ht="15.5" x14ac:dyDescent="0.35">
      <c r="A28" s="3">
        <v>20</v>
      </c>
      <c r="B28" s="14" t="s">
        <v>36</v>
      </c>
      <c r="C28" s="6" t="s">
        <v>17</v>
      </c>
      <c r="D28" s="99" t="s">
        <v>367</v>
      </c>
      <c r="E28" s="9" t="s">
        <v>8</v>
      </c>
      <c r="F28" s="1" t="str">
        <f>IF(E28="Dicotómica","SI/NO",IF(E28="Cumplimiento","0%-100%",IF(E28="Documentación","0-5")))</f>
        <v>SI/NO</v>
      </c>
      <c r="G28" s="105"/>
      <c r="H28" s="1">
        <f t="shared" si="0"/>
        <v>0</v>
      </c>
      <c r="I28" s="34" t="str">
        <f t="shared" si="1"/>
        <v>Inexistente</v>
      </c>
      <c r="J28" s="139"/>
      <c r="K28" s="139"/>
    </row>
    <row r="29" spans="1:11" ht="29" x14ac:dyDescent="0.35">
      <c r="A29" s="3">
        <v>21</v>
      </c>
      <c r="B29" s="7" t="s">
        <v>273</v>
      </c>
      <c r="C29" s="6" t="s">
        <v>17</v>
      </c>
      <c r="D29" s="99" t="s">
        <v>368</v>
      </c>
      <c r="E29" s="9" t="s">
        <v>8</v>
      </c>
      <c r="F29" s="1" t="str">
        <f>IF(E29="Dicotómica","SI/NO",IF(E29="Cumplimiento","0%-100%",IF(E29="Documentación","0-5")))</f>
        <v>SI/NO</v>
      </c>
      <c r="G29" s="105"/>
      <c r="H29" s="1">
        <f t="shared" si="0"/>
        <v>0</v>
      </c>
      <c r="I29" s="34" t="str">
        <f t="shared" si="1"/>
        <v>Inexistente</v>
      </c>
      <c r="J29" s="139"/>
      <c r="K29" s="139"/>
    </row>
    <row r="30" spans="1:11" s="11" customFormat="1" ht="43.5" x14ac:dyDescent="0.35">
      <c r="A30" s="3">
        <v>22</v>
      </c>
      <c r="B30" s="7" t="s">
        <v>37</v>
      </c>
      <c r="C30" s="8" t="s">
        <v>38</v>
      </c>
      <c r="D30" s="99" t="s">
        <v>369</v>
      </c>
      <c r="E30" s="9" t="s">
        <v>8</v>
      </c>
      <c r="F30" s="10" t="str">
        <f>IF(E30="Dicotómica","SI/NO",IF(E30="Cumplimiento","0%-100%",IF(E30="Documentación","0-5")))</f>
        <v>SI/NO</v>
      </c>
      <c r="G30" s="105"/>
      <c r="H30" s="1">
        <f t="shared" si="0"/>
        <v>0</v>
      </c>
      <c r="I30" s="34" t="str">
        <f t="shared" si="1"/>
        <v>Inexistente</v>
      </c>
      <c r="J30" s="140"/>
      <c r="K30" s="140"/>
    </row>
    <row r="31" spans="1:11" ht="15.5" x14ac:dyDescent="0.35">
      <c r="A31" s="3">
        <v>23</v>
      </c>
      <c r="B31" s="15" t="s">
        <v>39</v>
      </c>
      <c r="C31" s="6" t="s">
        <v>17</v>
      </c>
      <c r="D31" s="99" t="s">
        <v>370</v>
      </c>
      <c r="E31" s="9" t="s">
        <v>8</v>
      </c>
      <c r="F31" s="1" t="str">
        <f t="shared" si="3"/>
        <v>SI/NO</v>
      </c>
      <c r="G31" s="105"/>
      <c r="H31" s="1">
        <f t="shared" si="0"/>
        <v>0</v>
      </c>
      <c r="I31" s="34" t="str">
        <f t="shared" si="1"/>
        <v>Inexistente</v>
      </c>
      <c r="J31" s="139"/>
      <c r="K31" s="139"/>
    </row>
    <row r="32" spans="1:11" ht="15.5" x14ac:dyDescent="0.35">
      <c r="A32" s="3">
        <v>24</v>
      </c>
      <c r="B32" s="13" t="s">
        <v>40</v>
      </c>
      <c r="C32" s="6" t="s">
        <v>17</v>
      </c>
      <c r="D32" s="99" t="s">
        <v>371</v>
      </c>
      <c r="E32" s="9" t="s">
        <v>8</v>
      </c>
      <c r="F32" s="1" t="str">
        <f t="shared" si="3"/>
        <v>SI/NO</v>
      </c>
      <c r="G32" s="105"/>
      <c r="H32" s="1">
        <f t="shared" si="0"/>
        <v>0</v>
      </c>
      <c r="I32" s="34" t="str">
        <f t="shared" si="1"/>
        <v>Inexistente</v>
      </c>
      <c r="J32" s="139"/>
      <c r="K32" s="139"/>
    </row>
    <row r="33" spans="1:11" ht="29" x14ac:dyDescent="0.35">
      <c r="A33" s="3">
        <v>25</v>
      </c>
      <c r="B33" s="16" t="s">
        <v>41</v>
      </c>
      <c r="C33" s="17" t="s">
        <v>17</v>
      </c>
      <c r="D33" s="99" t="s">
        <v>372</v>
      </c>
      <c r="E33" s="9" t="s">
        <v>57</v>
      </c>
      <c r="F33" s="1" t="str">
        <f>IF(E33="Dicotómica","SI/NO",IF(E33="Cumplimiento","0%-100%",IF(E33="Documentación","0-5")))</f>
        <v>0-5</v>
      </c>
      <c r="G33" s="105"/>
      <c r="H33" s="1">
        <f t="shared" si="0"/>
        <v>0</v>
      </c>
      <c r="I33" s="34" t="str">
        <f t="shared" si="1"/>
        <v>Inexistente</v>
      </c>
      <c r="J33" s="139"/>
      <c r="K33" s="139"/>
    </row>
    <row r="34" spans="1:11" s="4" customFormat="1" x14ac:dyDescent="0.35">
      <c r="A34" s="3"/>
      <c r="B34" s="92" t="s">
        <v>42</v>
      </c>
      <c r="C34" s="93"/>
      <c r="D34" s="101"/>
      <c r="E34" s="103"/>
      <c r="F34" s="93"/>
      <c r="G34" s="91" t="s">
        <v>294</v>
      </c>
      <c r="H34" s="3">
        <f>IF(IF(MIN(H35:H38)&lt;3,"Sí","No")="no",1,0)</f>
        <v>0</v>
      </c>
      <c r="I34" s="90"/>
      <c r="J34" s="90"/>
      <c r="K34" s="90"/>
    </row>
    <row r="35" spans="1:11" ht="15.5" x14ac:dyDescent="0.35">
      <c r="A35" s="3">
        <v>26</v>
      </c>
      <c r="B35" s="18" t="s">
        <v>43</v>
      </c>
      <c r="C35" s="6" t="s">
        <v>44</v>
      </c>
      <c r="D35" s="99" t="s">
        <v>373</v>
      </c>
      <c r="E35" s="9" t="s">
        <v>8</v>
      </c>
      <c r="F35" s="1" t="str">
        <f>IF(E35="Dicotómica","SI/NO",IF(E35="Cumplimiento","0%-100%",IF(E35="Documentación","0-5")))</f>
        <v>SI/NO</v>
      </c>
      <c r="G35" s="105"/>
      <c r="H35" s="1">
        <f t="shared" si="0"/>
        <v>0</v>
      </c>
      <c r="I35" s="34" t="str">
        <f t="shared" si="1"/>
        <v>Inexistente</v>
      </c>
      <c r="J35" s="22"/>
      <c r="K35" s="22"/>
    </row>
    <row r="36" spans="1:11" ht="29" x14ac:dyDescent="0.35">
      <c r="A36" s="3">
        <v>27</v>
      </c>
      <c r="B36" s="19" t="s">
        <v>45</v>
      </c>
      <c r="C36" s="6" t="s">
        <v>44</v>
      </c>
      <c r="D36" s="99" t="s">
        <v>374</v>
      </c>
      <c r="E36" s="9" t="s">
        <v>8</v>
      </c>
      <c r="F36" s="1" t="str">
        <f>IF(E36="Dicotómica","SI/NO",IF(E36="Cumplimiento","0%-100%",IF(E36="Documentación","0-5")))</f>
        <v>SI/NO</v>
      </c>
      <c r="G36" s="105"/>
      <c r="H36" s="1">
        <f t="shared" si="0"/>
        <v>0</v>
      </c>
      <c r="I36" s="34" t="str">
        <f t="shared" si="1"/>
        <v>Inexistente</v>
      </c>
      <c r="J36" s="22"/>
      <c r="K36" s="22"/>
    </row>
    <row r="37" spans="1:11" ht="29" x14ac:dyDescent="0.35">
      <c r="A37" s="3">
        <v>28</v>
      </c>
      <c r="B37" s="18" t="s">
        <v>46</v>
      </c>
      <c r="C37" s="6" t="s">
        <v>44</v>
      </c>
      <c r="D37" s="99" t="s">
        <v>375</v>
      </c>
      <c r="E37" s="9" t="s">
        <v>8</v>
      </c>
      <c r="F37" s="10" t="str">
        <f>IF(E37="Dicotómica","SI/NO",IF(E37="Cumplimiento","0%-100%",IF(E37="Documentación","0-5")))</f>
        <v>SI/NO</v>
      </c>
      <c r="G37" s="105"/>
      <c r="H37" s="1">
        <f t="shared" si="0"/>
        <v>0</v>
      </c>
      <c r="I37" s="34" t="str">
        <f t="shared" si="1"/>
        <v>Inexistente</v>
      </c>
      <c r="J37" s="22"/>
      <c r="K37" s="22"/>
    </row>
    <row r="38" spans="1:11" s="11" customFormat="1" ht="29" x14ac:dyDescent="0.35">
      <c r="A38" s="3">
        <v>29</v>
      </c>
      <c r="B38" s="20" t="s">
        <v>274</v>
      </c>
      <c r="C38" s="8" t="s">
        <v>115</v>
      </c>
      <c r="D38" s="99" t="s">
        <v>376</v>
      </c>
      <c r="E38" s="9" t="s">
        <v>8</v>
      </c>
      <c r="F38" s="10" t="str">
        <f>IF(E38="Dicotómica","SI/NO",IF(E38="Cumplimiento","0%-100%",IF(E38="Documentación","0-5")))</f>
        <v>SI/NO</v>
      </c>
      <c r="G38" s="105"/>
      <c r="H38" s="1">
        <f t="shared" si="0"/>
        <v>0</v>
      </c>
      <c r="I38" s="34" t="str">
        <f t="shared" si="1"/>
        <v>Inexistente</v>
      </c>
      <c r="J38" s="64"/>
      <c r="K38" s="64"/>
    </row>
    <row r="39" spans="1:11" s="4" customFormat="1" ht="43.5" x14ac:dyDescent="0.35">
      <c r="A39" s="3"/>
      <c r="B39" s="92" t="s">
        <v>47</v>
      </c>
      <c r="C39" s="93"/>
      <c r="D39" s="101"/>
      <c r="E39" s="103"/>
      <c r="F39" s="93"/>
      <c r="G39" s="91" t="s">
        <v>295</v>
      </c>
      <c r="H39" s="3">
        <f>IF(IF(MIN(H40:H42)&lt;3,"Sí","No")="no",1,0)</f>
        <v>0</v>
      </c>
      <c r="I39" s="90"/>
      <c r="J39" s="90"/>
      <c r="K39" s="90"/>
    </row>
    <row r="40" spans="1:11" s="4" customFormat="1" ht="29" x14ac:dyDescent="0.35">
      <c r="A40" s="3">
        <v>30</v>
      </c>
      <c r="B40" s="18" t="s">
        <v>48</v>
      </c>
      <c r="C40" s="6" t="s">
        <v>49</v>
      </c>
      <c r="D40" s="99" t="s">
        <v>377</v>
      </c>
      <c r="E40" s="9" t="s">
        <v>8</v>
      </c>
      <c r="F40" s="10" t="str">
        <f>IF(E40="Dicotómica","SI/NO",IF(E40="Cumplimiento","0%-100%",IF(E40="Documentación","0-5")))</f>
        <v>SI/NO</v>
      </c>
      <c r="G40" s="105"/>
      <c r="H40" s="1">
        <f t="shared" si="0"/>
        <v>0</v>
      </c>
      <c r="I40" s="34" t="str">
        <f t="shared" si="1"/>
        <v>Inexistente</v>
      </c>
      <c r="J40" s="141"/>
      <c r="K40" s="141"/>
    </row>
    <row r="41" spans="1:11" ht="29" x14ac:dyDescent="0.35">
      <c r="A41" s="3">
        <v>31</v>
      </c>
      <c r="B41" s="21" t="s">
        <v>275</v>
      </c>
      <c r="C41" s="8" t="s">
        <v>115</v>
      </c>
      <c r="D41" s="99" t="s">
        <v>378</v>
      </c>
      <c r="E41" s="9" t="s">
        <v>8</v>
      </c>
      <c r="F41" s="1" t="str">
        <f>IF(E41="Dicotómica","SI/NO",IF(E41="Cumplimiento","0%-100%",IF(E41="Documentación","0-5")))</f>
        <v>SI/NO</v>
      </c>
      <c r="G41" s="105"/>
      <c r="H41" s="1">
        <f t="shared" si="0"/>
        <v>0</v>
      </c>
      <c r="I41" s="34" t="str">
        <f t="shared" si="1"/>
        <v>Inexistente</v>
      </c>
      <c r="J41" s="139"/>
      <c r="K41" s="139"/>
    </row>
    <row r="42" spans="1:11" s="11" customFormat="1" ht="15.5" x14ac:dyDescent="0.35">
      <c r="A42" s="3">
        <v>32</v>
      </c>
      <c r="B42" s="20" t="s">
        <v>50</v>
      </c>
      <c r="C42" s="8" t="s">
        <v>115</v>
      </c>
      <c r="D42" s="99" t="s">
        <v>379</v>
      </c>
      <c r="E42" s="9" t="s">
        <v>8</v>
      </c>
      <c r="F42" s="10" t="str">
        <f>IF(E42="Dicotómica","SI/NO",IF(E42="Cumplimiento","0%-100%",IF(E42="Documentación","0-5")))</f>
        <v>SI/NO</v>
      </c>
      <c r="G42" s="105"/>
      <c r="H42" s="1">
        <f t="shared" si="0"/>
        <v>0</v>
      </c>
      <c r="I42" s="34" t="str">
        <f t="shared" si="1"/>
        <v>Inexistente</v>
      </c>
      <c r="J42" s="140"/>
      <c r="K42" s="140"/>
    </row>
    <row r="43" spans="1:11" s="4" customFormat="1" ht="58" x14ac:dyDescent="0.35">
      <c r="A43" s="3"/>
      <c r="B43" s="92" t="s">
        <v>51</v>
      </c>
      <c r="C43" s="93"/>
      <c r="D43" s="101"/>
      <c r="E43" s="103"/>
      <c r="F43" s="93"/>
      <c r="G43" s="91" t="s">
        <v>296</v>
      </c>
      <c r="H43" s="3">
        <f>IF(IF(MIN(H44:H46)&lt;3,"Sí","No")="no",1,0)</f>
        <v>0</v>
      </c>
      <c r="I43" s="90"/>
      <c r="J43" s="90"/>
      <c r="K43" s="90"/>
    </row>
    <row r="44" spans="1:11" ht="29" x14ac:dyDescent="0.35">
      <c r="A44" s="3">
        <v>33</v>
      </c>
      <c r="B44" s="21" t="s">
        <v>52</v>
      </c>
      <c r="C44" s="6" t="s">
        <v>53</v>
      </c>
      <c r="D44" s="99" t="s">
        <v>380</v>
      </c>
      <c r="E44" s="9" t="s">
        <v>8</v>
      </c>
      <c r="F44" s="1" t="str">
        <f>IF(E44="Dicotómica","SI/NO",IF(E44="Cumplimiento","0%-100%",IF(E44="Documentación","0-5")))</f>
        <v>SI/NO</v>
      </c>
      <c r="G44" s="105"/>
      <c r="H44" s="1">
        <f t="shared" si="0"/>
        <v>0</v>
      </c>
      <c r="I44" s="34" t="str">
        <f t="shared" si="1"/>
        <v>Inexistente</v>
      </c>
      <c r="J44" s="139"/>
      <c r="K44" s="139"/>
    </row>
    <row r="45" spans="1:11" ht="29" x14ac:dyDescent="0.35">
      <c r="A45" s="3">
        <v>34</v>
      </c>
      <c r="B45" s="21" t="s">
        <v>276</v>
      </c>
      <c r="C45" s="8" t="s">
        <v>115</v>
      </c>
      <c r="D45" s="99" t="s">
        <v>381</v>
      </c>
      <c r="E45" s="9" t="s">
        <v>8</v>
      </c>
      <c r="F45" s="1" t="str">
        <f>IF(E45="Dicotómica","SI/NO",IF(E45="Cumplimiento","0%-100%",IF(E45="Documentación","0-5")))</f>
        <v>SI/NO</v>
      </c>
      <c r="G45" s="105"/>
      <c r="H45" s="1">
        <f t="shared" si="0"/>
        <v>0</v>
      </c>
      <c r="I45" s="34" t="str">
        <f t="shared" si="1"/>
        <v>Inexistente</v>
      </c>
      <c r="J45" s="139"/>
      <c r="K45" s="139"/>
    </row>
    <row r="46" spans="1:11" ht="15.5" x14ac:dyDescent="0.35">
      <c r="A46" s="3">
        <v>35</v>
      </c>
      <c r="B46" s="18" t="s">
        <v>54</v>
      </c>
      <c r="C46" s="8" t="s">
        <v>115</v>
      </c>
      <c r="D46" s="99" t="s">
        <v>382</v>
      </c>
      <c r="E46" s="9" t="s">
        <v>8</v>
      </c>
      <c r="F46" s="1" t="str">
        <f>IF(E46="Dicotómica","SI/NO",IF(E46="Cumplimiento","0%-100%",IF(E46="Documentación","0-5")))</f>
        <v>SI/NO</v>
      </c>
      <c r="G46" s="105"/>
      <c r="H46" s="1">
        <f t="shared" si="0"/>
        <v>0</v>
      </c>
      <c r="I46" s="34" t="str">
        <f t="shared" si="1"/>
        <v>Inexistente</v>
      </c>
      <c r="J46" s="139"/>
      <c r="K46" s="139"/>
    </row>
    <row r="47" spans="1:11" x14ac:dyDescent="0.35">
      <c r="A47" s="3"/>
      <c r="B47" s="2" t="s">
        <v>55</v>
      </c>
      <c r="C47" s="6"/>
      <c r="D47" s="99"/>
      <c r="E47" s="9"/>
      <c r="F47" s="22"/>
      <c r="G47" s="2" t="s">
        <v>297</v>
      </c>
      <c r="H47" s="3">
        <f>AVERAGE(H48:H73)</f>
        <v>0</v>
      </c>
      <c r="I47" s="22"/>
      <c r="J47" s="22"/>
      <c r="K47" s="22"/>
    </row>
    <row r="48" spans="1:11" s="11" customFormat="1" ht="15.5" x14ac:dyDescent="0.35">
      <c r="A48" s="3">
        <v>36</v>
      </c>
      <c r="B48" s="12" t="s">
        <v>56</v>
      </c>
      <c r="C48" s="8" t="s">
        <v>15</v>
      </c>
      <c r="D48" s="99" t="s">
        <v>383</v>
      </c>
      <c r="E48" s="9" t="s">
        <v>57</v>
      </c>
      <c r="F48" s="94" t="str">
        <f t="shared" ref="F48:F61" si="4">IF(E48="Dicotómica","SI/NO",IF(E48="Cumplimiento","0%-100%",IF(E48="Documentación","0-5")))</f>
        <v>0-5</v>
      </c>
      <c r="G48" s="106"/>
      <c r="H48" s="1">
        <f t="shared" si="0"/>
        <v>0</v>
      </c>
      <c r="I48" s="34" t="str">
        <f t="shared" si="1"/>
        <v>Inexistente</v>
      </c>
      <c r="J48" s="64"/>
      <c r="K48" s="64"/>
    </row>
    <row r="49" spans="1:11" ht="29" x14ac:dyDescent="0.35">
      <c r="A49" s="3">
        <v>37</v>
      </c>
      <c r="B49" s="23" t="s">
        <v>277</v>
      </c>
      <c r="C49" s="6" t="s">
        <v>58</v>
      </c>
      <c r="D49" s="99" t="s">
        <v>384</v>
      </c>
      <c r="E49" s="9" t="s">
        <v>57</v>
      </c>
      <c r="F49" s="1" t="str">
        <f t="shared" si="4"/>
        <v>0-5</v>
      </c>
      <c r="G49" s="105"/>
      <c r="H49" s="1">
        <f t="shared" si="0"/>
        <v>0</v>
      </c>
      <c r="I49" s="34" t="str">
        <f t="shared" si="1"/>
        <v>Inexistente</v>
      </c>
      <c r="J49" s="139"/>
      <c r="K49" s="139"/>
    </row>
    <row r="50" spans="1:11" ht="29" x14ac:dyDescent="0.35">
      <c r="A50" s="3">
        <v>38</v>
      </c>
      <c r="B50" s="24" t="s">
        <v>278</v>
      </c>
      <c r="C50" s="6" t="s">
        <v>59</v>
      </c>
      <c r="D50" s="99" t="s">
        <v>385</v>
      </c>
      <c r="E50" s="9" t="s">
        <v>60</v>
      </c>
      <c r="F50" s="1" t="str">
        <f>IF(E50="Dicotómica","SI/NO",IF(E50="Cumplimiento","0%-100%",IF(E50="Documentación","0-5")))</f>
        <v>0%-100%</v>
      </c>
      <c r="G50" s="107"/>
      <c r="H50" s="1">
        <f t="shared" si="0"/>
        <v>0</v>
      </c>
      <c r="I50" s="34" t="str">
        <f t="shared" si="1"/>
        <v>Inexistente</v>
      </c>
      <c r="J50" s="139"/>
      <c r="K50" s="139"/>
    </row>
    <row r="51" spans="1:11" ht="29" x14ac:dyDescent="0.35">
      <c r="A51" s="3">
        <v>39</v>
      </c>
      <c r="B51" s="24" t="s">
        <v>61</v>
      </c>
      <c r="C51" s="6" t="s">
        <v>59</v>
      </c>
      <c r="D51" s="99" t="s">
        <v>386</v>
      </c>
      <c r="E51" s="9" t="s">
        <v>57</v>
      </c>
      <c r="F51" s="1" t="str">
        <f t="shared" si="4"/>
        <v>0-5</v>
      </c>
      <c r="G51" s="105"/>
      <c r="H51" s="1">
        <f t="shared" si="0"/>
        <v>0</v>
      </c>
      <c r="I51" s="34" t="str">
        <f t="shared" si="1"/>
        <v>Inexistente</v>
      </c>
      <c r="J51" s="139"/>
      <c r="K51" s="139"/>
    </row>
    <row r="52" spans="1:11" ht="43.5" x14ac:dyDescent="0.35">
      <c r="A52" s="3">
        <v>40</v>
      </c>
      <c r="B52" s="12" t="s">
        <v>279</v>
      </c>
      <c r="C52" s="6" t="s">
        <v>62</v>
      </c>
      <c r="D52" s="99" t="s">
        <v>387</v>
      </c>
      <c r="E52" s="9" t="s">
        <v>60</v>
      </c>
      <c r="F52" s="1" t="str">
        <f t="shared" si="4"/>
        <v>0%-100%</v>
      </c>
      <c r="G52" s="107"/>
      <c r="H52" s="1">
        <f t="shared" si="0"/>
        <v>0</v>
      </c>
      <c r="I52" s="34" t="str">
        <f t="shared" si="1"/>
        <v>Inexistente</v>
      </c>
      <c r="J52" s="139"/>
      <c r="K52" s="139"/>
    </row>
    <row r="53" spans="1:11" ht="43.5" x14ac:dyDescent="0.35">
      <c r="A53" s="3">
        <v>41</v>
      </c>
      <c r="B53" s="12" t="s">
        <v>280</v>
      </c>
      <c r="C53" s="6" t="s">
        <v>62</v>
      </c>
      <c r="D53" s="99" t="s">
        <v>388</v>
      </c>
      <c r="E53" s="9" t="s">
        <v>60</v>
      </c>
      <c r="F53" s="1" t="str">
        <f t="shared" si="4"/>
        <v>0%-100%</v>
      </c>
      <c r="G53" s="107"/>
      <c r="H53" s="1">
        <f t="shared" si="0"/>
        <v>0</v>
      </c>
      <c r="I53" s="34" t="str">
        <f t="shared" si="1"/>
        <v>Inexistente</v>
      </c>
      <c r="J53" s="139"/>
      <c r="K53" s="139"/>
    </row>
    <row r="54" spans="1:11" ht="29" x14ac:dyDescent="0.35">
      <c r="A54" s="3">
        <v>42</v>
      </c>
      <c r="B54" s="12" t="s">
        <v>63</v>
      </c>
      <c r="C54" s="6" t="s">
        <v>20</v>
      </c>
      <c r="D54" s="99" t="s">
        <v>389</v>
      </c>
      <c r="E54" s="9" t="s">
        <v>8</v>
      </c>
      <c r="F54" s="1" t="str">
        <f t="shared" si="4"/>
        <v>SI/NO</v>
      </c>
      <c r="G54" s="105"/>
      <c r="H54" s="1">
        <f t="shared" si="0"/>
        <v>0</v>
      </c>
      <c r="I54" s="34" t="str">
        <f t="shared" si="1"/>
        <v>Inexistente</v>
      </c>
      <c r="J54" s="139"/>
      <c r="K54" s="139"/>
    </row>
    <row r="55" spans="1:11" ht="29" x14ac:dyDescent="0.35">
      <c r="A55" s="3">
        <v>43</v>
      </c>
      <c r="B55" s="12" t="s">
        <v>64</v>
      </c>
      <c r="C55" s="6" t="s">
        <v>20</v>
      </c>
      <c r="D55" s="99" t="s">
        <v>390</v>
      </c>
      <c r="E55" s="9" t="s">
        <v>8</v>
      </c>
      <c r="F55" s="1" t="str">
        <f t="shared" si="4"/>
        <v>SI/NO</v>
      </c>
      <c r="G55" s="105"/>
      <c r="H55" s="1">
        <f t="shared" si="0"/>
        <v>0</v>
      </c>
      <c r="I55" s="34" t="str">
        <f t="shared" si="1"/>
        <v>Inexistente</v>
      </c>
      <c r="J55" s="139"/>
      <c r="K55" s="139"/>
    </row>
    <row r="56" spans="1:11" s="11" customFormat="1" ht="29" x14ac:dyDescent="0.35">
      <c r="A56" s="3">
        <v>44</v>
      </c>
      <c r="B56" s="12" t="s">
        <v>65</v>
      </c>
      <c r="C56" s="8" t="s">
        <v>30</v>
      </c>
      <c r="D56" s="99" t="s">
        <v>391</v>
      </c>
      <c r="E56" s="9" t="s">
        <v>8</v>
      </c>
      <c r="F56" s="10" t="str">
        <f>IF(E56="Dicotómica","SI/NO",IF(E56="Cumplimiento","0%-100%",IF(E56="Documentación","0-5")))</f>
        <v>SI/NO</v>
      </c>
      <c r="G56" s="106"/>
      <c r="H56" s="1">
        <f t="shared" si="0"/>
        <v>0</v>
      </c>
      <c r="I56" s="34" t="str">
        <f t="shared" si="1"/>
        <v>Inexistente</v>
      </c>
      <c r="J56" s="140"/>
      <c r="K56" s="140"/>
    </row>
    <row r="57" spans="1:11" ht="43.5" x14ac:dyDescent="0.35">
      <c r="A57" s="3">
        <v>45</v>
      </c>
      <c r="B57" s="5" t="s">
        <v>66</v>
      </c>
      <c r="C57" s="25" t="s">
        <v>87</v>
      </c>
      <c r="D57" s="99" t="s">
        <v>392</v>
      </c>
      <c r="E57" s="9" t="s">
        <v>60</v>
      </c>
      <c r="F57" s="1" t="str">
        <f t="shared" si="4"/>
        <v>0%-100%</v>
      </c>
      <c r="G57" s="107"/>
      <c r="H57" s="1">
        <f t="shared" si="0"/>
        <v>0</v>
      </c>
      <c r="I57" s="34" t="str">
        <f t="shared" si="1"/>
        <v>Inexistente</v>
      </c>
      <c r="J57" s="139"/>
      <c r="K57" s="139"/>
    </row>
    <row r="58" spans="1:11" ht="29" x14ac:dyDescent="0.35">
      <c r="A58" s="3">
        <v>46</v>
      </c>
      <c r="B58" s="26" t="s">
        <v>67</v>
      </c>
      <c r="C58" s="25" t="s">
        <v>68</v>
      </c>
      <c r="D58" s="99" t="s">
        <v>393</v>
      </c>
      <c r="E58" s="9" t="s">
        <v>8</v>
      </c>
      <c r="F58" s="1" t="str">
        <f t="shared" si="4"/>
        <v>SI/NO</v>
      </c>
      <c r="G58" s="105"/>
      <c r="H58" s="1">
        <f t="shared" si="0"/>
        <v>0</v>
      </c>
      <c r="I58" s="34" t="str">
        <f t="shared" si="1"/>
        <v>Inexistente</v>
      </c>
      <c r="J58" s="139"/>
      <c r="K58" s="139"/>
    </row>
    <row r="59" spans="1:11" ht="43.5" x14ac:dyDescent="0.35">
      <c r="A59" s="3">
        <v>47</v>
      </c>
      <c r="B59" s="26" t="s">
        <v>69</v>
      </c>
      <c r="C59" s="25" t="s">
        <v>70</v>
      </c>
      <c r="D59" s="99" t="s">
        <v>394</v>
      </c>
      <c r="E59" s="9" t="s">
        <v>60</v>
      </c>
      <c r="F59" s="1" t="str">
        <f t="shared" si="4"/>
        <v>0%-100%</v>
      </c>
      <c r="G59" s="107"/>
      <c r="H59" s="1">
        <f t="shared" si="0"/>
        <v>0</v>
      </c>
      <c r="I59" s="34" t="str">
        <f t="shared" si="1"/>
        <v>Inexistente</v>
      </c>
      <c r="J59" s="139"/>
      <c r="K59" s="139"/>
    </row>
    <row r="60" spans="1:11" ht="29" x14ac:dyDescent="0.35">
      <c r="A60" s="3">
        <v>48</v>
      </c>
      <c r="B60" s="26" t="s">
        <v>71</v>
      </c>
      <c r="C60" s="25" t="s">
        <v>70</v>
      </c>
      <c r="D60" s="99" t="s">
        <v>395</v>
      </c>
      <c r="E60" s="9" t="s">
        <v>8</v>
      </c>
      <c r="F60" s="1" t="str">
        <f t="shared" si="4"/>
        <v>SI/NO</v>
      </c>
      <c r="G60" s="105"/>
      <c r="H60" s="1">
        <f t="shared" si="0"/>
        <v>0</v>
      </c>
      <c r="I60" s="34" t="str">
        <f t="shared" si="1"/>
        <v>Inexistente</v>
      </c>
      <c r="J60" s="139"/>
      <c r="K60" s="139"/>
    </row>
    <row r="61" spans="1:11" ht="29" x14ac:dyDescent="0.35">
      <c r="A61" s="3">
        <v>49</v>
      </c>
      <c r="B61" s="26" t="s">
        <v>72</v>
      </c>
      <c r="C61" s="25" t="s">
        <v>73</v>
      </c>
      <c r="D61" s="99" t="s">
        <v>396</v>
      </c>
      <c r="E61" s="9" t="s">
        <v>60</v>
      </c>
      <c r="F61" s="1" t="str">
        <f t="shared" si="4"/>
        <v>0%-100%</v>
      </c>
      <c r="G61" s="107"/>
      <c r="H61" s="1">
        <f t="shared" si="0"/>
        <v>0</v>
      </c>
      <c r="I61" s="34" t="str">
        <f t="shared" si="1"/>
        <v>Inexistente</v>
      </c>
      <c r="J61" s="139"/>
      <c r="K61" s="139"/>
    </row>
    <row r="62" spans="1:11" s="11" customFormat="1" ht="29" x14ac:dyDescent="0.35">
      <c r="A62" s="3">
        <v>50</v>
      </c>
      <c r="B62" s="7" t="s">
        <v>74</v>
      </c>
      <c r="C62" s="8" t="s">
        <v>17</v>
      </c>
      <c r="D62" s="99" t="s">
        <v>397</v>
      </c>
      <c r="E62" s="9" t="s">
        <v>8</v>
      </c>
      <c r="F62" s="10" t="str">
        <f t="shared" ref="F62:F70" si="5">IF(E62="Dicotómica","SI/NO",IF(E62="Cumplimiento","0%-100%",IF(E62="Documentación","0-5")))</f>
        <v>SI/NO</v>
      </c>
      <c r="G62" s="106"/>
      <c r="H62" s="1">
        <f t="shared" si="0"/>
        <v>0</v>
      </c>
      <c r="I62" s="34" t="str">
        <f t="shared" si="1"/>
        <v>Inexistente</v>
      </c>
      <c r="J62" s="140"/>
      <c r="K62" s="140"/>
    </row>
    <row r="63" spans="1:11" s="11" customFormat="1" ht="29" x14ac:dyDescent="0.35">
      <c r="A63" s="3">
        <v>51</v>
      </c>
      <c r="B63" s="7" t="s">
        <v>75</v>
      </c>
      <c r="C63" s="8" t="s">
        <v>17</v>
      </c>
      <c r="D63" s="99" t="s">
        <v>398</v>
      </c>
      <c r="E63" s="9" t="s">
        <v>8</v>
      </c>
      <c r="F63" s="10" t="str">
        <f t="shared" si="5"/>
        <v>SI/NO</v>
      </c>
      <c r="G63" s="106"/>
      <c r="H63" s="1">
        <f t="shared" si="0"/>
        <v>0</v>
      </c>
      <c r="I63" s="34" t="str">
        <f t="shared" si="1"/>
        <v>Inexistente</v>
      </c>
      <c r="J63" s="140"/>
      <c r="K63" s="140"/>
    </row>
    <row r="64" spans="1:11" s="11" customFormat="1" ht="29" x14ac:dyDescent="0.35">
      <c r="A64" s="3">
        <v>52</v>
      </c>
      <c r="B64" s="27" t="s">
        <v>76</v>
      </c>
      <c r="C64" s="27" t="s">
        <v>77</v>
      </c>
      <c r="D64" s="99" t="s">
        <v>399</v>
      </c>
      <c r="E64" s="9" t="s">
        <v>60</v>
      </c>
      <c r="F64" s="10" t="str">
        <f t="shared" si="5"/>
        <v>0%-100%</v>
      </c>
      <c r="G64" s="108"/>
      <c r="H64" s="1">
        <f t="shared" si="0"/>
        <v>0</v>
      </c>
      <c r="I64" s="34" t="str">
        <f t="shared" si="1"/>
        <v>Inexistente</v>
      </c>
      <c r="J64" s="140"/>
      <c r="K64" s="140"/>
    </row>
    <row r="65" spans="1:11" s="11" customFormat="1" ht="29" x14ac:dyDescent="0.35">
      <c r="A65" s="3">
        <v>53</v>
      </c>
      <c r="B65" s="27" t="s">
        <v>78</v>
      </c>
      <c r="C65" s="27" t="s">
        <v>319</v>
      </c>
      <c r="D65" s="99" t="s">
        <v>400</v>
      </c>
      <c r="E65" s="9" t="s">
        <v>60</v>
      </c>
      <c r="F65" s="1" t="str">
        <f t="shared" si="5"/>
        <v>0%-100%</v>
      </c>
      <c r="G65" s="108"/>
      <c r="H65" s="1">
        <f t="shared" si="0"/>
        <v>0</v>
      </c>
      <c r="I65" s="34" t="str">
        <f t="shared" si="1"/>
        <v>Inexistente</v>
      </c>
      <c r="J65" s="140"/>
      <c r="K65" s="140"/>
    </row>
    <row r="66" spans="1:11" ht="29" x14ac:dyDescent="0.35">
      <c r="A66" s="3">
        <v>54</v>
      </c>
      <c r="B66" s="28" t="s">
        <v>79</v>
      </c>
      <c r="C66" s="25" t="s">
        <v>80</v>
      </c>
      <c r="D66" s="99" t="s">
        <v>401</v>
      </c>
      <c r="E66" s="9" t="s">
        <v>60</v>
      </c>
      <c r="F66" s="1" t="str">
        <f t="shared" si="5"/>
        <v>0%-100%</v>
      </c>
      <c r="G66" s="108"/>
      <c r="H66" s="1">
        <f t="shared" si="0"/>
        <v>0</v>
      </c>
      <c r="I66" s="34" t="str">
        <f t="shared" si="1"/>
        <v>Inexistente</v>
      </c>
      <c r="J66" s="139"/>
      <c r="K66" s="139"/>
    </row>
    <row r="67" spans="1:11" ht="43.5" x14ac:dyDescent="0.35">
      <c r="A67" s="3">
        <v>55</v>
      </c>
      <c r="B67" s="12" t="s">
        <v>81</v>
      </c>
      <c r="C67" s="25" t="s">
        <v>82</v>
      </c>
      <c r="D67" s="99" t="s">
        <v>402</v>
      </c>
      <c r="E67" s="9" t="s">
        <v>60</v>
      </c>
      <c r="F67" s="1" t="str">
        <f t="shared" si="5"/>
        <v>0%-100%</v>
      </c>
      <c r="G67" s="108"/>
      <c r="H67" s="1">
        <f t="shared" si="0"/>
        <v>0</v>
      </c>
      <c r="I67" s="34" t="str">
        <f t="shared" si="1"/>
        <v>Inexistente</v>
      </c>
      <c r="J67" s="139"/>
      <c r="K67" s="139"/>
    </row>
    <row r="68" spans="1:11" ht="29" x14ac:dyDescent="0.35">
      <c r="A68" s="3">
        <v>56</v>
      </c>
      <c r="B68" s="12" t="s">
        <v>83</v>
      </c>
      <c r="C68" s="25" t="s">
        <v>84</v>
      </c>
      <c r="D68" s="99" t="s">
        <v>403</v>
      </c>
      <c r="E68" s="9" t="s">
        <v>60</v>
      </c>
      <c r="F68" s="1" t="str">
        <f t="shared" si="5"/>
        <v>0%-100%</v>
      </c>
      <c r="G68" s="108"/>
      <c r="H68" s="1">
        <f t="shared" si="0"/>
        <v>0</v>
      </c>
      <c r="I68" s="34" t="str">
        <f t="shared" si="1"/>
        <v>Inexistente</v>
      </c>
      <c r="J68" s="139"/>
      <c r="K68" s="139"/>
    </row>
    <row r="69" spans="1:11" ht="29" x14ac:dyDescent="0.35">
      <c r="A69" s="3">
        <v>57</v>
      </c>
      <c r="B69" s="29" t="s">
        <v>85</v>
      </c>
      <c r="C69" s="25" t="s">
        <v>68</v>
      </c>
      <c r="D69" s="99" t="s">
        <v>404</v>
      </c>
      <c r="E69" s="9" t="s">
        <v>60</v>
      </c>
      <c r="F69" s="1" t="str">
        <f t="shared" si="5"/>
        <v>0%-100%</v>
      </c>
      <c r="G69" s="108"/>
      <c r="H69" s="1">
        <f t="shared" si="0"/>
        <v>0</v>
      </c>
      <c r="I69" s="34" t="str">
        <f t="shared" si="1"/>
        <v>Inexistente</v>
      </c>
      <c r="J69" s="139"/>
      <c r="K69" s="139"/>
    </row>
    <row r="70" spans="1:11" s="11" customFormat="1" ht="15.5" x14ac:dyDescent="0.35">
      <c r="A70" s="3">
        <v>58</v>
      </c>
      <c r="B70" s="30" t="s">
        <v>86</v>
      </c>
      <c r="C70" s="8" t="s">
        <v>87</v>
      </c>
      <c r="D70" s="99" t="s">
        <v>405</v>
      </c>
      <c r="E70" s="9" t="s">
        <v>8</v>
      </c>
      <c r="F70" s="10" t="str">
        <f t="shared" si="5"/>
        <v>SI/NO</v>
      </c>
      <c r="G70" s="106"/>
      <c r="H70" s="1">
        <f t="shared" ref="H70:H124" si="6">IF(E70="Dicotómica",IF(G70="SI",5,0),IF(E70="Documentación",IF(G70=0,0,IF(G70=1,1,IF(G70=2,2,IF(G70=3,3,IF(G70=4,4,IF(G70=5,5)))))),IF(E70="Cumplimiento",IF(G70=0%,0,IF(G70&lt;=25%,1,IF(G70&lt;=50%,2,IF(G70&lt;=70%,3,IF(G70&lt;=90%,4,IF(G70&lt;=100%,5)))))))))</f>
        <v>0</v>
      </c>
      <c r="I70" s="34" t="str">
        <f t="shared" ref="I70:I124" si="7">+IF(H70=0,"Inexistente",(IF(H70=1,"inicial",(IF(H70=2,"Repetible",(IF(H70=3,"Definido",(IF(H70=4,"Administrado","Optimizado")))))))))</f>
        <v>Inexistente</v>
      </c>
      <c r="J70" s="140"/>
      <c r="K70" s="140"/>
    </row>
    <row r="71" spans="1:11" s="11" customFormat="1" ht="29" x14ac:dyDescent="0.35">
      <c r="A71" s="3">
        <v>59</v>
      </c>
      <c r="B71" s="30" t="s">
        <v>88</v>
      </c>
      <c r="C71" s="8" t="s">
        <v>89</v>
      </c>
      <c r="D71" s="99" t="s">
        <v>406</v>
      </c>
      <c r="E71" s="9" t="s">
        <v>60</v>
      </c>
      <c r="F71" s="1" t="str">
        <f t="shared" ref="F71:F73" si="8">IF(E71="Dicotómica","SI/NO",IF(E71="Cumplimiento","0%-100%",IF(E71="Documentación","0-5")))</f>
        <v>0%-100%</v>
      </c>
      <c r="G71" s="108"/>
      <c r="H71" s="1">
        <f t="shared" si="6"/>
        <v>0</v>
      </c>
      <c r="I71" s="34" t="str">
        <f t="shared" si="7"/>
        <v>Inexistente</v>
      </c>
      <c r="J71" s="140"/>
      <c r="K71" s="140"/>
    </row>
    <row r="72" spans="1:11" s="11" customFormat="1" ht="43.5" x14ac:dyDescent="0.35">
      <c r="A72" s="3">
        <v>60</v>
      </c>
      <c r="B72" s="30" t="s">
        <v>90</v>
      </c>
      <c r="C72" s="8" t="s">
        <v>89</v>
      </c>
      <c r="D72" s="99" t="s">
        <v>407</v>
      </c>
      <c r="E72" s="9" t="s">
        <v>60</v>
      </c>
      <c r="F72" s="1" t="str">
        <f t="shared" si="8"/>
        <v>0%-100%</v>
      </c>
      <c r="G72" s="108"/>
      <c r="H72" s="1">
        <f t="shared" si="6"/>
        <v>0</v>
      </c>
      <c r="I72" s="34" t="str">
        <f t="shared" si="7"/>
        <v>Inexistente</v>
      </c>
      <c r="J72" s="140"/>
      <c r="K72" s="140"/>
    </row>
    <row r="73" spans="1:11" s="11" customFormat="1" ht="43.5" x14ac:dyDescent="0.35">
      <c r="A73" s="3">
        <v>61</v>
      </c>
      <c r="B73" s="30" t="s">
        <v>91</v>
      </c>
      <c r="C73" s="8" t="s">
        <v>89</v>
      </c>
      <c r="D73" s="99" t="s">
        <v>408</v>
      </c>
      <c r="E73" s="9" t="s">
        <v>60</v>
      </c>
      <c r="F73" s="1" t="str">
        <f t="shared" si="8"/>
        <v>0%-100%</v>
      </c>
      <c r="G73" s="108"/>
      <c r="H73" s="1">
        <f t="shared" si="6"/>
        <v>0</v>
      </c>
      <c r="I73" s="34" t="str">
        <f t="shared" si="7"/>
        <v>Inexistente</v>
      </c>
      <c r="J73" s="140"/>
      <c r="K73" s="140"/>
    </row>
    <row r="74" spans="1:11" x14ac:dyDescent="0.35">
      <c r="A74" s="3"/>
      <c r="B74" s="2" t="s">
        <v>92</v>
      </c>
      <c r="C74" s="6"/>
      <c r="D74" s="99"/>
      <c r="E74" s="9"/>
      <c r="F74" s="22"/>
      <c r="G74" s="2" t="s">
        <v>298</v>
      </c>
      <c r="H74" s="3">
        <f>AVERAGE(H75:H90)</f>
        <v>0</v>
      </c>
      <c r="I74" s="22"/>
      <c r="J74" s="22"/>
      <c r="K74" s="22"/>
    </row>
    <row r="75" spans="1:11" ht="15.5" x14ac:dyDescent="0.35">
      <c r="A75" s="3">
        <v>62</v>
      </c>
      <c r="B75" s="29" t="s">
        <v>93</v>
      </c>
      <c r="C75" s="6" t="s">
        <v>94</v>
      </c>
      <c r="D75" s="99" t="s">
        <v>409</v>
      </c>
      <c r="E75" s="9" t="s">
        <v>57</v>
      </c>
      <c r="F75" s="1" t="str">
        <f t="shared" ref="F75:F83" si="9">IF(E75="Dicotómica","SI/NO",IF(E75="Cumplimiento","0%-100%",IF(E75="Documentación","0-5")))</f>
        <v>0-5</v>
      </c>
      <c r="G75" s="106"/>
      <c r="H75" s="1">
        <f t="shared" si="6"/>
        <v>0</v>
      </c>
      <c r="I75" s="34" t="str">
        <f t="shared" si="7"/>
        <v>Inexistente</v>
      </c>
      <c r="J75" s="139"/>
      <c r="K75" s="139"/>
    </row>
    <row r="76" spans="1:11" ht="29" x14ac:dyDescent="0.35">
      <c r="A76" s="3">
        <v>63</v>
      </c>
      <c r="B76" s="12" t="s">
        <v>95</v>
      </c>
      <c r="C76" s="6" t="s">
        <v>94</v>
      </c>
      <c r="D76" s="99" t="s">
        <v>410</v>
      </c>
      <c r="E76" s="9" t="s">
        <v>57</v>
      </c>
      <c r="F76" s="1" t="str">
        <f t="shared" si="9"/>
        <v>0-5</v>
      </c>
      <c r="G76" s="106"/>
      <c r="H76" s="1">
        <f t="shared" si="6"/>
        <v>0</v>
      </c>
      <c r="I76" s="34" t="str">
        <f t="shared" si="7"/>
        <v>Inexistente</v>
      </c>
      <c r="J76" s="139"/>
      <c r="K76" s="139"/>
    </row>
    <row r="77" spans="1:11" ht="43.5" x14ac:dyDescent="0.35">
      <c r="A77" s="3">
        <v>64</v>
      </c>
      <c r="B77" s="29" t="s">
        <v>96</v>
      </c>
      <c r="C77" s="6" t="s">
        <v>94</v>
      </c>
      <c r="D77" s="99" t="s">
        <v>411</v>
      </c>
      <c r="E77" s="9" t="s">
        <v>57</v>
      </c>
      <c r="F77" s="1" t="str">
        <f t="shared" si="9"/>
        <v>0-5</v>
      </c>
      <c r="G77" s="106"/>
      <c r="H77" s="1">
        <f t="shared" si="6"/>
        <v>0</v>
      </c>
      <c r="I77" s="34" t="str">
        <f t="shared" si="7"/>
        <v>Inexistente</v>
      </c>
      <c r="J77" s="139"/>
      <c r="K77" s="139"/>
    </row>
    <row r="78" spans="1:11" ht="29" x14ac:dyDescent="0.35">
      <c r="A78" s="3">
        <v>65</v>
      </c>
      <c r="B78" s="29" t="s">
        <v>97</v>
      </c>
      <c r="C78" s="6" t="s">
        <v>94</v>
      </c>
      <c r="D78" s="99" t="s">
        <v>412</v>
      </c>
      <c r="E78" s="9" t="s">
        <v>60</v>
      </c>
      <c r="F78" s="1" t="str">
        <f t="shared" si="9"/>
        <v>0%-100%</v>
      </c>
      <c r="G78" s="107"/>
      <c r="H78" s="1">
        <f t="shared" si="6"/>
        <v>0</v>
      </c>
      <c r="I78" s="34" t="str">
        <f t="shared" si="7"/>
        <v>Inexistente</v>
      </c>
      <c r="J78" s="139"/>
      <c r="K78" s="139"/>
    </row>
    <row r="79" spans="1:11" ht="43.5" x14ac:dyDescent="0.35">
      <c r="A79" s="3">
        <v>66</v>
      </c>
      <c r="B79" s="24" t="s">
        <v>98</v>
      </c>
      <c r="C79" s="6" t="s">
        <v>17</v>
      </c>
      <c r="D79" s="99" t="s">
        <v>413</v>
      </c>
      <c r="E79" s="9" t="s">
        <v>8</v>
      </c>
      <c r="F79" s="1" t="str">
        <f t="shared" si="9"/>
        <v>SI/NO</v>
      </c>
      <c r="G79" s="105"/>
      <c r="H79" s="1">
        <f t="shared" si="6"/>
        <v>0</v>
      </c>
      <c r="I79" s="34" t="str">
        <f t="shared" si="7"/>
        <v>Inexistente</v>
      </c>
      <c r="J79" s="139"/>
      <c r="K79" s="139"/>
    </row>
    <row r="80" spans="1:11" ht="29" x14ac:dyDescent="0.35">
      <c r="A80" s="3">
        <v>67</v>
      </c>
      <c r="B80" s="5" t="s">
        <v>281</v>
      </c>
      <c r="C80" s="6" t="s">
        <v>17</v>
      </c>
      <c r="D80" s="99" t="s">
        <v>414</v>
      </c>
      <c r="E80" s="9" t="s">
        <v>8</v>
      </c>
      <c r="F80" s="1" t="str">
        <f t="shared" si="9"/>
        <v>SI/NO</v>
      </c>
      <c r="G80" s="105"/>
      <c r="H80" s="1">
        <f t="shared" si="6"/>
        <v>0</v>
      </c>
      <c r="I80" s="34" t="str">
        <f t="shared" si="7"/>
        <v>Inexistente</v>
      </c>
      <c r="J80" s="139"/>
      <c r="K80" s="139"/>
    </row>
    <row r="81" spans="1:11" ht="29" x14ac:dyDescent="0.35">
      <c r="A81" s="3">
        <v>68</v>
      </c>
      <c r="B81" s="5" t="s">
        <v>99</v>
      </c>
      <c r="C81" s="6" t="s">
        <v>17</v>
      </c>
      <c r="D81" s="99" t="s">
        <v>415</v>
      </c>
      <c r="E81" s="9" t="s">
        <v>8</v>
      </c>
      <c r="F81" s="1" t="str">
        <f t="shared" si="9"/>
        <v>SI/NO</v>
      </c>
      <c r="G81" s="105"/>
      <c r="H81" s="1">
        <f t="shared" si="6"/>
        <v>0</v>
      </c>
      <c r="I81" s="34" t="str">
        <f t="shared" si="7"/>
        <v>Inexistente</v>
      </c>
      <c r="J81" s="139"/>
      <c r="K81" s="139"/>
    </row>
    <row r="82" spans="1:11" ht="43.5" x14ac:dyDescent="0.35">
      <c r="A82" s="3">
        <v>69</v>
      </c>
      <c r="B82" s="16" t="s">
        <v>100</v>
      </c>
      <c r="C82" s="6" t="s">
        <v>101</v>
      </c>
      <c r="D82" s="99" t="s">
        <v>416</v>
      </c>
      <c r="E82" s="9" t="s">
        <v>57</v>
      </c>
      <c r="F82" s="1" t="str">
        <f t="shared" si="9"/>
        <v>0-5</v>
      </c>
      <c r="G82" s="105"/>
      <c r="H82" s="1">
        <f t="shared" si="6"/>
        <v>0</v>
      </c>
      <c r="I82" s="34" t="str">
        <f t="shared" si="7"/>
        <v>Inexistente</v>
      </c>
      <c r="J82" s="139"/>
      <c r="K82" s="139"/>
    </row>
    <row r="83" spans="1:11" ht="15.5" x14ac:dyDescent="0.35">
      <c r="A83" s="3">
        <v>70</v>
      </c>
      <c r="B83" s="7" t="s">
        <v>102</v>
      </c>
      <c r="C83" s="6" t="s">
        <v>17</v>
      </c>
      <c r="D83" s="99" t="s">
        <v>417</v>
      </c>
      <c r="E83" s="9" t="s">
        <v>8</v>
      </c>
      <c r="F83" s="1" t="str">
        <f t="shared" si="9"/>
        <v>SI/NO</v>
      </c>
      <c r="G83" s="105"/>
      <c r="H83" s="1">
        <f t="shared" si="6"/>
        <v>0</v>
      </c>
      <c r="I83" s="34" t="str">
        <f t="shared" si="7"/>
        <v>Inexistente</v>
      </c>
      <c r="J83" s="139"/>
      <c r="K83" s="139"/>
    </row>
    <row r="84" spans="1:11" ht="43.5" x14ac:dyDescent="0.35">
      <c r="A84" s="3">
        <v>71</v>
      </c>
      <c r="B84" s="12" t="s">
        <v>103</v>
      </c>
      <c r="C84" s="6" t="s">
        <v>17</v>
      </c>
      <c r="D84" s="99" t="s">
        <v>418</v>
      </c>
      <c r="E84" s="9" t="s">
        <v>8</v>
      </c>
      <c r="F84" s="1" t="str">
        <f t="shared" ref="F84:F90" si="10">IF(E84="Dicotómica","SI/NO",IF(E84="Cumplimiento","0%-100%",IF(E84="Documentación","0-5")))</f>
        <v>SI/NO</v>
      </c>
      <c r="G84" s="105"/>
      <c r="H84" s="1">
        <f t="shared" si="6"/>
        <v>0</v>
      </c>
      <c r="I84" s="34" t="str">
        <f t="shared" si="7"/>
        <v>Inexistente</v>
      </c>
      <c r="J84" s="139"/>
      <c r="K84" s="139"/>
    </row>
    <row r="85" spans="1:11" ht="29" x14ac:dyDescent="0.35">
      <c r="A85" s="3">
        <v>72</v>
      </c>
      <c r="B85" s="12" t="s">
        <v>104</v>
      </c>
      <c r="C85" s="6" t="s">
        <v>17</v>
      </c>
      <c r="D85" s="99" t="s">
        <v>419</v>
      </c>
      <c r="E85" s="9" t="s">
        <v>8</v>
      </c>
      <c r="F85" s="1" t="str">
        <f t="shared" si="10"/>
        <v>SI/NO</v>
      </c>
      <c r="G85" s="105"/>
      <c r="H85" s="1">
        <f t="shared" si="6"/>
        <v>0</v>
      </c>
      <c r="I85" s="34" t="str">
        <f t="shared" si="7"/>
        <v>Inexistente</v>
      </c>
      <c r="J85" s="139"/>
      <c r="K85" s="139"/>
    </row>
    <row r="86" spans="1:11" ht="29" x14ac:dyDescent="0.35">
      <c r="A86" s="3">
        <v>73</v>
      </c>
      <c r="B86" s="20" t="s">
        <v>105</v>
      </c>
      <c r="C86" s="6" t="s">
        <v>17</v>
      </c>
      <c r="D86" s="99" t="s">
        <v>420</v>
      </c>
      <c r="E86" s="9" t="s">
        <v>8</v>
      </c>
      <c r="F86" s="1" t="str">
        <f t="shared" si="10"/>
        <v>SI/NO</v>
      </c>
      <c r="G86" s="105"/>
      <c r="H86" s="1">
        <f t="shared" si="6"/>
        <v>0</v>
      </c>
      <c r="I86" s="34" t="str">
        <f t="shared" si="7"/>
        <v>Inexistente</v>
      </c>
      <c r="J86" s="139"/>
      <c r="K86" s="139"/>
    </row>
    <row r="87" spans="1:11" ht="29" x14ac:dyDescent="0.35">
      <c r="A87" s="3">
        <v>74</v>
      </c>
      <c r="B87" s="20" t="s">
        <v>106</v>
      </c>
      <c r="C87" s="6" t="s">
        <v>17</v>
      </c>
      <c r="D87" s="99" t="s">
        <v>421</v>
      </c>
      <c r="E87" s="9" t="s">
        <v>8</v>
      </c>
      <c r="F87" s="1" t="str">
        <f t="shared" si="10"/>
        <v>SI/NO</v>
      </c>
      <c r="G87" s="105"/>
      <c r="H87" s="1">
        <f t="shared" si="6"/>
        <v>0</v>
      </c>
      <c r="I87" s="34" t="str">
        <f t="shared" si="7"/>
        <v>Inexistente</v>
      </c>
      <c r="J87" s="139"/>
      <c r="K87" s="139"/>
    </row>
    <row r="88" spans="1:11" ht="29" x14ac:dyDescent="0.35">
      <c r="A88" s="3">
        <v>75</v>
      </c>
      <c r="B88" s="20" t="s">
        <v>107</v>
      </c>
      <c r="C88" s="6" t="s">
        <v>108</v>
      </c>
      <c r="D88" s="99" t="s">
        <v>422</v>
      </c>
      <c r="E88" s="9" t="s">
        <v>8</v>
      </c>
      <c r="F88" s="1" t="str">
        <f t="shared" si="10"/>
        <v>SI/NO</v>
      </c>
      <c r="G88" s="105"/>
      <c r="H88" s="1">
        <f t="shared" si="6"/>
        <v>0</v>
      </c>
      <c r="I88" s="34" t="str">
        <f t="shared" si="7"/>
        <v>Inexistente</v>
      </c>
      <c r="J88" s="139"/>
      <c r="K88" s="139"/>
    </row>
    <row r="89" spans="1:11" ht="29" x14ac:dyDescent="0.35">
      <c r="A89" s="3">
        <v>76</v>
      </c>
      <c r="B89" s="5" t="s">
        <v>109</v>
      </c>
      <c r="C89" s="6" t="s">
        <v>110</v>
      </c>
      <c r="D89" s="99" t="s">
        <v>423</v>
      </c>
      <c r="E89" s="9" t="s">
        <v>8</v>
      </c>
      <c r="F89" s="1" t="str">
        <f t="shared" si="10"/>
        <v>SI/NO</v>
      </c>
      <c r="G89" s="105"/>
      <c r="H89" s="1">
        <f t="shared" si="6"/>
        <v>0</v>
      </c>
      <c r="I89" s="34" t="str">
        <f t="shared" si="7"/>
        <v>Inexistente</v>
      </c>
      <c r="J89" s="139"/>
      <c r="K89" s="139"/>
    </row>
    <row r="90" spans="1:11" ht="29" x14ac:dyDescent="0.35">
      <c r="A90" s="3">
        <v>77</v>
      </c>
      <c r="B90" s="5" t="s">
        <v>111</v>
      </c>
      <c r="C90" s="6" t="s">
        <v>110</v>
      </c>
      <c r="D90" s="99" t="s">
        <v>424</v>
      </c>
      <c r="E90" s="9" t="s">
        <v>8</v>
      </c>
      <c r="F90" s="1" t="str">
        <f t="shared" si="10"/>
        <v>SI/NO</v>
      </c>
      <c r="G90" s="105"/>
      <c r="H90" s="1">
        <f t="shared" si="6"/>
        <v>0</v>
      </c>
      <c r="I90" s="34" t="str">
        <f t="shared" si="7"/>
        <v>Inexistente</v>
      </c>
      <c r="J90" s="139"/>
      <c r="K90" s="139"/>
    </row>
    <row r="91" spans="1:11" x14ac:dyDescent="0.35">
      <c r="A91" s="3"/>
      <c r="B91" s="2" t="s">
        <v>112</v>
      </c>
      <c r="C91" s="6"/>
      <c r="D91" s="99"/>
      <c r="E91" s="9"/>
      <c r="F91" s="22"/>
      <c r="G91" s="2" t="s">
        <v>299</v>
      </c>
      <c r="H91" s="3">
        <f>AVERAGE(H92:H105)</f>
        <v>0</v>
      </c>
      <c r="I91" s="22"/>
      <c r="J91" s="22"/>
      <c r="K91" s="22"/>
    </row>
    <row r="92" spans="1:11" ht="29" x14ac:dyDescent="0.35">
      <c r="A92" s="3">
        <v>78</v>
      </c>
      <c r="B92" s="16" t="s">
        <v>113</v>
      </c>
      <c r="C92" s="6" t="s">
        <v>17</v>
      </c>
      <c r="D92" s="99" t="s">
        <v>425</v>
      </c>
      <c r="E92" s="9" t="s">
        <v>8</v>
      </c>
      <c r="F92" s="1" t="str">
        <f t="shared" ref="F92:F105" si="11">IF(E92="Dicotómica","SI/NO",IF(E92="Cumplimiento","0%-100%",IF(E92="Documentación","0-5")))</f>
        <v>SI/NO</v>
      </c>
      <c r="G92" s="105"/>
      <c r="H92" s="1">
        <f t="shared" si="6"/>
        <v>0</v>
      </c>
      <c r="I92" s="34" t="str">
        <f t="shared" si="7"/>
        <v>Inexistente</v>
      </c>
      <c r="J92" s="139"/>
      <c r="K92" s="139"/>
    </row>
    <row r="93" spans="1:11" ht="29" x14ac:dyDescent="0.35">
      <c r="A93" s="3">
        <v>79</v>
      </c>
      <c r="B93" s="12" t="s">
        <v>114</v>
      </c>
      <c r="C93" s="6" t="s">
        <v>17</v>
      </c>
      <c r="D93" s="99" t="s">
        <v>426</v>
      </c>
      <c r="E93" s="9" t="s">
        <v>60</v>
      </c>
      <c r="F93" s="1" t="str">
        <f t="shared" si="11"/>
        <v>0%-100%</v>
      </c>
      <c r="G93" s="107"/>
      <c r="H93" s="1">
        <f t="shared" si="6"/>
        <v>0</v>
      </c>
      <c r="I93" s="34" t="str">
        <f t="shared" si="7"/>
        <v>Inexistente</v>
      </c>
      <c r="J93" s="139"/>
      <c r="K93" s="139"/>
    </row>
    <row r="94" spans="1:11" ht="29" x14ac:dyDescent="0.35">
      <c r="A94" s="3">
        <v>80</v>
      </c>
      <c r="B94" s="20" t="s">
        <v>282</v>
      </c>
      <c r="C94" s="6" t="s">
        <v>115</v>
      </c>
      <c r="D94" s="99" t="s">
        <v>427</v>
      </c>
      <c r="E94" s="9" t="s">
        <v>60</v>
      </c>
      <c r="F94" s="1" t="str">
        <f t="shared" si="11"/>
        <v>0%-100%</v>
      </c>
      <c r="G94" s="107"/>
      <c r="H94" s="1">
        <f t="shared" si="6"/>
        <v>0</v>
      </c>
      <c r="I94" s="34" t="str">
        <f t="shared" si="7"/>
        <v>Inexistente</v>
      </c>
      <c r="J94" s="139"/>
      <c r="K94" s="139"/>
    </row>
    <row r="95" spans="1:11" ht="29" x14ac:dyDescent="0.35">
      <c r="A95" s="3">
        <v>81</v>
      </c>
      <c r="B95" s="5" t="s">
        <v>116</v>
      </c>
      <c r="C95" s="6" t="s">
        <v>7</v>
      </c>
      <c r="D95" s="99" t="s">
        <v>428</v>
      </c>
      <c r="E95" s="9" t="s">
        <v>60</v>
      </c>
      <c r="F95" s="1" t="str">
        <f t="shared" si="11"/>
        <v>0%-100%</v>
      </c>
      <c r="G95" s="107"/>
      <c r="H95" s="1">
        <f t="shared" si="6"/>
        <v>0</v>
      </c>
      <c r="I95" s="34" t="str">
        <f t="shared" si="7"/>
        <v>Inexistente</v>
      </c>
      <c r="J95" s="139"/>
      <c r="K95" s="139"/>
    </row>
    <row r="96" spans="1:11" ht="29" x14ac:dyDescent="0.35">
      <c r="A96" s="3">
        <v>82</v>
      </c>
      <c r="B96" s="5" t="s">
        <v>117</v>
      </c>
      <c r="C96" s="6" t="s">
        <v>7</v>
      </c>
      <c r="D96" s="99" t="s">
        <v>429</v>
      </c>
      <c r="E96" s="9" t="s">
        <v>60</v>
      </c>
      <c r="F96" s="1" t="str">
        <f t="shared" si="11"/>
        <v>0%-100%</v>
      </c>
      <c r="G96" s="107"/>
      <c r="H96" s="1">
        <f t="shared" si="6"/>
        <v>0</v>
      </c>
      <c r="I96" s="34" t="str">
        <f t="shared" si="7"/>
        <v>Inexistente</v>
      </c>
      <c r="J96" s="139"/>
      <c r="K96" s="139"/>
    </row>
    <row r="97" spans="1:11" ht="29" x14ac:dyDescent="0.35">
      <c r="A97" s="3">
        <v>83</v>
      </c>
      <c r="B97" s="5" t="s">
        <v>118</v>
      </c>
      <c r="C97" s="6" t="s">
        <v>7</v>
      </c>
      <c r="D97" s="99" t="s">
        <v>430</v>
      </c>
      <c r="E97" s="9" t="s">
        <v>60</v>
      </c>
      <c r="F97" s="1" t="str">
        <f t="shared" si="11"/>
        <v>0%-100%</v>
      </c>
      <c r="G97" s="107"/>
      <c r="H97" s="1">
        <f t="shared" si="6"/>
        <v>0</v>
      </c>
      <c r="I97" s="34" t="str">
        <f t="shared" si="7"/>
        <v>Inexistente</v>
      </c>
      <c r="J97" s="139"/>
      <c r="K97" s="139"/>
    </row>
    <row r="98" spans="1:11" ht="29" x14ac:dyDescent="0.35">
      <c r="A98" s="3">
        <v>84</v>
      </c>
      <c r="B98" s="5" t="s">
        <v>119</v>
      </c>
      <c r="C98" s="6" t="s">
        <v>7</v>
      </c>
      <c r="D98" s="99" t="s">
        <v>431</v>
      </c>
      <c r="E98" s="9" t="s">
        <v>60</v>
      </c>
      <c r="F98" s="1" t="str">
        <f t="shared" si="11"/>
        <v>0%-100%</v>
      </c>
      <c r="G98" s="107"/>
      <c r="H98" s="1">
        <f t="shared" si="6"/>
        <v>0</v>
      </c>
      <c r="I98" s="34" t="str">
        <f t="shared" si="7"/>
        <v>Inexistente</v>
      </c>
      <c r="J98" s="139"/>
      <c r="K98" s="139"/>
    </row>
    <row r="99" spans="1:11" ht="29" x14ac:dyDescent="0.35">
      <c r="A99" s="3">
        <v>85</v>
      </c>
      <c r="B99" s="20" t="s">
        <v>283</v>
      </c>
      <c r="C99" s="6" t="s">
        <v>17</v>
      </c>
      <c r="D99" s="99" t="s">
        <v>432</v>
      </c>
      <c r="E99" s="9" t="s">
        <v>60</v>
      </c>
      <c r="F99" s="1" t="str">
        <f t="shared" si="11"/>
        <v>0%-100%</v>
      </c>
      <c r="G99" s="107"/>
      <c r="H99" s="1">
        <f t="shared" si="6"/>
        <v>0</v>
      </c>
      <c r="I99" s="34" t="str">
        <f t="shared" si="7"/>
        <v>Inexistente</v>
      </c>
      <c r="J99" s="139"/>
      <c r="K99" s="139"/>
    </row>
    <row r="100" spans="1:11" ht="29" x14ac:dyDescent="0.35">
      <c r="A100" s="3">
        <v>86</v>
      </c>
      <c r="B100" s="7" t="s">
        <v>120</v>
      </c>
      <c r="C100" s="6" t="s">
        <v>17</v>
      </c>
      <c r="D100" s="99" t="s">
        <v>433</v>
      </c>
      <c r="E100" s="9" t="s">
        <v>60</v>
      </c>
      <c r="F100" s="1" t="str">
        <f t="shared" si="11"/>
        <v>0%-100%</v>
      </c>
      <c r="G100" s="107"/>
      <c r="H100" s="1">
        <f t="shared" si="6"/>
        <v>0</v>
      </c>
      <c r="I100" s="34" t="str">
        <f t="shared" si="7"/>
        <v>Inexistente</v>
      </c>
      <c r="J100" s="139"/>
      <c r="K100" s="139"/>
    </row>
    <row r="101" spans="1:11" ht="15.5" x14ac:dyDescent="0.35">
      <c r="A101" s="3">
        <v>87</v>
      </c>
      <c r="B101" s="7" t="s">
        <v>121</v>
      </c>
      <c r="C101" s="6" t="s">
        <v>17</v>
      </c>
      <c r="D101" s="99" t="s">
        <v>434</v>
      </c>
      <c r="E101" s="9" t="s">
        <v>60</v>
      </c>
      <c r="F101" s="1" t="str">
        <f t="shared" si="11"/>
        <v>0%-100%</v>
      </c>
      <c r="G101" s="107"/>
      <c r="H101" s="1">
        <f t="shared" si="6"/>
        <v>0</v>
      </c>
      <c r="I101" s="34" t="str">
        <f t="shared" si="7"/>
        <v>Inexistente</v>
      </c>
      <c r="J101" s="139"/>
      <c r="K101" s="139"/>
    </row>
    <row r="102" spans="1:11" ht="29" x14ac:dyDescent="0.35">
      <c r="A102" s="3">
        <v>88</v>
      </c>
      <c r="B102" s="7" t="s">
        <v>122</v>
      </c>
      <c r="C102" s="6" t="s">
        <v>17</v>
      </c>
      <c r="D102" s="99" t="s">
        <v>435</v>
      </c>
      <c r="E102" s="9" t="s">
        <v>60</v>
      </c>
      <c r="F102" s="1" t="str">
        <f t="shared" si="11"/>
        <v>0%-100%</v>
      </c>
      <c r="G102" s="107"/>
      <c r="H102" s="1">
        <f t="shared" si="6"/>
        <v>0</v>
      </c>
      <c r="I102" s="34" t="str">
        <f t="shared" si="7"/>
        <v>Inexistente</v>
      </c>
      <c r="J102" s="139"/>
      <c r="K102" s="139"/>
    </row>
    <row r="103" spans="1:11" ht="15.5" x14ac:dyDescent="0.35">
      <c r="A103" s="3">
        <v>89</v>
      </c>
      <c r="B103" s="7" t="s">
        <v>123</v>
      </c>
      <c r="C103" s="6" t="s">
        <v>17</v>
      </c>
      <c r="D103" s="99" t="s">
        <v>436</v>
      </c>
      <c r="E103" s="9" t="s">
        <v>60</v>
      </c>
      <c r="F103" s="1" t="str">
        <f t="shared" si="11"/>
        <v>0%-100%</v>
      </c>
      <c r="G103" s="107"/>
      <c r="H103" s="1">
        <f t="shared" si="6"/>
        <v>0</v>
      </c>
      <c r="I103" s="34" t="str">
        <f t="shared" si="7"/>
        <v>Inexistente</v>
      </c>
      <c r="J103" s="139"/>
      <c r="K103" s="139"/>
    </row>
    <row r="104" spans="1:11" ht="29" x14ac:dyDescent="0.35">
      <c r="A104" s="3">
        <v>90</v>
      </c>
      <c r="B104" s="7" t="s">
        <v>124</v>
      </c>
      <c r="C104" s="6" t="s">
        <v>125</v>
      </c>
      <c r="D104" s="99" t="s">
        <v>437</v>
      </c>
      <c r="E104" s="9" t="s">
        <v>60</v>
      </c>
      <c r="F104" s="1" t="str">
        <f t="shared" si="11"/>
        <v>0%-100%</v>
      </c>
      <c r="G104" s="107"/>
      <c r="H104" s="1">
        <f t="shared" si="6"/>
        <v>0</v>
      </c>
      <c r="I104" s="34" t="str">
        <f t="shared" si="7"/>
        <v>Inexistente</v>
      </c>
      <c r="J104" s="139"/>
      <c r="K104" s="139"/>
    </row>
    <row r="105" spans="1:11" ht="29" x14ac:dyDescent="0.35">
      <c r="A105" s="3">
        <v>91</v>
      </c>
      <c r="B105" s="7" t="s">
        <v>126</v>
      </c>
      <c r="C105" s="6" t="s">
        <v>125</v>
      </c>
      <c r="D105" s="99" t="s">
        <v>438</v>
      </c>
      <c r="E105" s="9" t="s">
        <v>60</v>
      </c>
      <c r="F105" s="1" t="str">
        <f t="shared" si="11"/>
        <v>0%-100%</v>
      </c>
      <c r="G105" s="107"/>
      <c r="H105" s="1">
        <f t="shared" si="6"/>
        <v>0</v>
      </c>
      <c r="I105" s="34" t="str">
        <f t="shared" si="7"/>
        <v>Inexistente</v>
      </c>
      <c r="J105" s="139"/>
      <c r="K105" s="139"/>
    </row>
    <row r="106" spans="1:11" x14ac:dyDescent="0.35">
      <c r="A106" s="3"/>
      <c r="B106" s="2" t="s">
        <v>127</v>
      </c>
      <c r="C106" s="6"/>
      <c r="D106" s="99"/>
      <c r="E106" s="9"/>
      <c r="F106" s="22"/>
      <c r="G106" s="2" t="s">
        <v>300</v>
      </c>
      <c r="H106" s="3">
        <f>AVERAGE(H107:H109)</f>
        <v>0</v>
      </c>
      <c r="I106" s="22"/>
      <c r="J106" s="22"/>
      <c r="K106" s="22"/>
    </row>
    <row r="107" spans="1:11" ht="58.9" customHeight="1" x14ac:dyDescent="0.35">
      <c r="A107" s="3">
        <v>92</v>
      </c>
      <c r="B107" s="7" t="s">
        <v>551</v>
      </c>
      <c r="C107" s="6" t="s">
        <v>125</v>
      </c>
      <c r="D107" s="99" t="s">
        <v>439</v>
      </c>
      <c r="E107" s="9" t="s">
        <v>8</v>
      </c>
      <c r="F107" s="1" t="str">
        <f>IF(E107="Dicotómica","SI/NO",IF(E107="Cumplimiento","0%-100%",IF(E107="Documentación","0-5")))</f>
        <v>SI/NO</v>
      </c>
      <c r="G107" s="106"/>
      <c r="H107" s="1">
        <f t="shared" si="6"/>
        <v>0</v>
      </c>
      <c r="I107" s="34" t="str">
        <f t="shared" si="7"/>
        <v>Inexistente</v>
      </c>
      <c r="J107" s="139"/>
      <c r="K107" s="139"/>
    </row>
    <row r="108" spans="1:11" ht="58.9" customHeight="1" x14ac:dyDescent="0.35">
      <c r="A108" s="3">
        <v>93</v>
      </c>
      <c r="B108" s="7" t="s">
        <v>330</v>
      </c>
      <c r="C108" s="6" t="s">
        <v>125</v>
      </c>
      <c r="D108" s="99" t="s">
        <v>440</v>
      </c>
      <c r="E108" s="9" t="s">
        <v>8</v>
      </c>
      <c r="F108" s="1" t="str">
        <f>IF(E108="Dicotómica","SI/NO",IF(E108="Cumplimiento","0%-100%",IF(E108="Documentación","0-5")))</f>
        <v>SI/NO</v>
      </c>
      <c r="G108" s="106"/>
      <c r="H108" s="1">
        <f t="shared" si="6"/>
        <v>0</v>
      </c>
      <c r="I108" s="34" t="str">
        <f t="shared" si="7"/>
        <v>Inexistente</v>
      </c>
      <c r="J108" s="139"/>
      <c r="K108" s="139"/>
    </row>
    <row r="109" spans="1:11" ht="73.150000000000006" customHeight="1" x14ac:dyDescent="0.35">
      <c r="A109" s="3">
        <v>94</v>
      </c>
      <c r="B109" s="7" t="s">
        <v>552</v>
      </c>
      <c r="C109" s="6" t="s">
        <v>125</v>
      </c>
      <c r="D109" s="99" t="s">
        <v>441</v>
      </c>
      <c r="E109" s="9" t="s">
        <v>60</v>
      </c>
      <c r="F109" s="1" t="str">
        <f>IF(E109="Dicotómica","SI/NO",IF(E109="Cumplimiento","0%-100%",IF(E109="Documentación","0-5")))</f>
        <v>0%-100%</v>
      </c>
      <c r="G109" s="107"/>
      <c r="H109" s="1">
        <f t="shared" si="6"/>
        <v>0</v>
      </c>
      <c r="I109" s="34" t="str">
        <f t="shared" si="7"/>
        <v>Inexistente</v>
      </c>
      <c r="J109" s="139"/>
      <c r="K109" s="139"/>
    </row>
    <row r="110" spans="1:11" s="31" customFormat="1" x14ac:dyDescent="0.35">
      <c r="A110" s="3"/>
      <c r="B110" s="2" t="s">
        <v>128</v>
      </c>
      <c r="C110" s="95"/>
      <c r="D110" s="99"/>
      <c r="E110" s="104"/>
      <c r="F110" s="96"/>
      <c r="G110" s="2" t="s">
        <v>301</v>
      </c>
      <c r="H110" s="3">
        <f>AVERAGE(H111:H122)</f>
        <v>0</v>
      </c>
      <c r="I110" s="96"/>
      <c r="J110" s="96"/>
      <c r="K110" s="96"/>
    </row>
    <row r="111" spans="1:11" s="11" customFormat="1" ht="43.5" x14ac:dyDescent="0.35">
      <c r="A111" s="123">
        <v>95</v>
      </c>
      <c r="B111" s="7" t="s">
        <v>284</v>
      </c>
      <c r="C111" s="8" t="s">
        <v>17</v>
      </c>
      <c r="D111" s="100" t="s">
        <v>442</v>
      </c>
      <c r="E111" s="9" t="s">
        <v>60</v>
      </c>
      <c r="F111" s="10" t="str">
        <f>IF(E111="Dicotómica","SI/NO",IF(E111="Cumplimiento","0%-100%",IF(E111="Documentación","0-5")))</f>
        <v>0%-100%</v>
      </c>
      <c r="G111" s="108"/>
      <c r="H111" s="1">
        <f>IF(E111="Dicotómica",IF(G111="SI",5,0),IF(E111="Documentación",IF(G111=0,0,IF(G111=1,1,IF(G111=2,2,IF(G111=3,3,IF(G111=4,4,IF(G111=5,5)))))),IF(E111="Cumplimiento",IF(G111=0%,0,IF(G111&lt;=25%,1,IF(G111&lt;=50%,2,IF(G111&lt;=70%,3,IF(G111&lt;=90%,4,IF(G111&lt;=100%,5)))))))))</f>
        <v>0</v>
      </c>
      <c r="I111" s="34" t="str">
        <f>+IF(H111=0,"Inexistente",(IF(H111=1,"inicial",(IF(H111=2,"Repetible",(IF(H111=3,"Definido",(IF(H111=4,"Administrado","Optimizado")))))))))</f>
        <v>Inexistente</v>
      </c>
      <c r="J111" s="140"/>
      <c r="K111" s="140"/>
    </row>
    <row r="112" spans="1:11" ht="29" x14ac:dyDescent="0.35">
      <c r="A112" s="3">
        <v>96</v>
      </c>
      <c r="B112" s="5" t="s">
        <v>129</v>
      </c>
      <c r="C112" s="25" t="s">
        <v>125</v>
      </c>
      <c r="D112" s="99" t="s">
        <v>443</v>
      </c>
      <c r="E112" s="9" t="s">
        <v>60</v>
      </c>
      <c r="F112" s="1" t="str">
        <f t="shared" ref="F112:F121" si="12">IF(E112="Dicotómica","SI/NO",IF(E112="Cumplimiento","0%-100%",IF(E112="Documentación","0-5")))</f>
        <v>0%-100%</v>
      </c>
      <c r="G112" s="107"/>
      <c r="H112" s="1">
        <f t="shared" si="6"/>
        <v>0</v>
      </c>
      <c r="I112" s="34" t="str">
        <f t="shared" si="7"/>
        <v>Inexistente</v>
      </c>
      <c r="J112" s="139"/>
      <c r="K112" s="139"/>
    </row>
    <row r="113" spans="1:11" ht="30" customHeight="1" x14ac:dyDescent="0.35">
      <c r="A113" s="3">
        <v>97</v>
      </c>
      <c r="B113" s="5" t="s">
        <v>130</v>
      </c>
      <c r="C113" s="25" t="s">
        <v>131</v>
      </c>
      <c r="D113" s="99" t="s">
        <v>444</v>
      </c>
      <c r="E113" s="9" t="s">
        <v>60</v>
      </c>
      <c r="F113" s="1" t="str">
        <f t="shared" si="12"/>
        <v>0%-100%</v>
      </c>
      <c r="G113" s="107"/>
      <c r="H113" s="1">
        <f t="shared" si="6"/>
        <v>0</v>
      </c>
      <c r="I113" s="34" t="str">
        <f t="shared" si="7"/>
        <v>Inexistente</v>
      </c>
      <c r="J113" s="139"/>
      <c r="K113" s="139"/>
    </row>
    <row r="114" spans="1:11" ht="15.5" x14ac:dyDescent="0.35">
      <c r="A114" s="3">
        <v>98</v>
      </c>
      <c r="B114" s="5" t="s">
        <v>132</v>
      </c>
      <c r="C114" s="25" t="s">
        <v>131</v>
      </c>
      <c r="D114" s="99" t="s">
        <v>445</v>
      </c>
      <c r="E114" s="9" t="s">
        <v>60</v>
      </c>
      <c r="F114" s="1" t="str">
        <f t="shared" si="12"/>
        <v>0%-100%</v>
      </c>
      <c r="G114" s="107"/>
      <c r="H114" s="1">
        <f t="shared" si="6"/>
        <v>0</v>
      </c>
      <c r="I114" s="34" t="str">
        <f t="shared" si="7"/>
        <v>Inexistente</v>
      </c>
      <c r="J114" s="139"/>
      <c r="K114" s="139"/>
    </row>
    <row r="115" spans="1:11" ht="28.15" customHeight="1" x14ac:dyDescent="0.35">
      <c r="A115" s="3">
        <v>99</v>
      </c>
      <c r="B115" s="5" t="s">
        <v>285</v>
      </c>
      <c r="C115" s="25" t="s">
        <v>131</v>
      </c>
      <c r="D115" s="99" t="s">
        <v>446</v>
      </c>
      <c r="E115" s="9" t="s">
        <v>60</v>
      </c>
      <c r="F115" s="1" t="str">
        <f t="shared" si="12"/>
        <v>0%-100%</v>
      </c>
      <c r="G115" s="107"/>
      <c r="H115" s="1">
        <f t="shared" si="6"/>
        <v>0</v>
      </c>
      <c r="I115" s="34" t="str">
        <f t="shared" si="7"/>
        <v>Inexistente</v>
      </c>
      <c r="J115" s="139"/>
      <c r="K115" s="139"/>
    </row>
    <row r="116" spans="1:11" ht="29" x14ac:dyDescent="0.35">
      <c r="A116" s="3">
        <v>100</v>
      </c>
      <c r="B116" s="24" t="s">
        <v>133</v>
      </c>
      <c r="C116" s="6" t="s">
        <v>77</v>
      </c>
      <c r="D116" s="99" t="s">
        <v>447</v>
      </c>
      <c r="E116" s="9" t="s">
        <v>60</v>
      </c>
      <c r="F116" s="1" t="str">
        <f t="shared" si="12"/>
        <v>0%-100%</v>
      </c>
      <c r="G116" s="107"/>
      <c r="H116" s="1">
        <f t="shared" si="6"/>
        <v>0</v>
      </c>
      <c r="I116" s="34" t="str">
        <f t="shared" si="7"/>
        <v>Inexistente</v>
      </c>
      <c r="J116" s="139"/>
      <c r="K116" s="139"/>
    </row>
    <row r="117" spans="1:11" ht="29" x14ac:dyDescent="0.35">
      <c r="A117" s="123">
        <v>101</v>
      </c>
      <c r="B117" s="7" t="s">
        <v>134</v>
      </c>
      <c r="C117" s="6" t="s">
        <v>77</v>
      </c>
      <c r="D117" s="99" t="s">
        <v>448</v>
      </c>
      <c r="E117" s="9" t="s">
        <v>60</v>
      </c>
      <c r="F117" s="1" t="str">
        <f t="shared" si="12"/>
        <v>0%-100%</v>
      </c>
      <c r="G117" s="107"/>
      <c r="H117" s="1">
        <f t="shared" si="6"/>
        <v>0</v>
      </c>
      <c r="I117" s="34" t="str">
        <f t="shared" si="7"/>
        <v>Inexistente</v>
      </c>
      <c r="J117" s="139"/>
      <c r="K117" s="139"/>
    </row>
    <row r="118" spans="1:11" s="11" customFormat="1" ht="29" x14ac:dyDescent="0.35">
      <c r="A118" s="3">
        <v>102</v>
      </c>
      <c r="B118" s="7" t="s">
        <v>135</v>
      </c>
      <c r="C118" s="8" t="s">
        <v>131</v>
      </c>
      <c r="D118" s="100" t="s">
        <v>449</v>
      </c>
      <c r="E118" s="9" t="s">
        <v>60</v>
      </c>
      <c r="F118" s="10" t="str">
        <f t="shared" si="12"/>
        <v>0%-100%</v>
      </c>
      <c r="G118" s="107"/>
      <c r="H118" s="1">
        <f t="shared" si="6"/>
        <v>0</v>
      </c>
      <c r="I118" s="34" t="str">
        <f t="shared" si="7"/>
        <v>Inexistente</v>
      </c>
      <c r="J118" s="140"/>
      <c r="K118" s="140"/>
    </row>
    <row r="119" spans="1:11" ht="29" x14ac:dyDescent="0.35">
      <c r="A119" s="3">
        <v>103</v>
      </c>
      <c r="B119" s="7" t="s">
        <v>286</v>
      </c>
      <c r="C119" s="6" t="s">
        <v>131</v>
      </c>
      <c r="D119" s="100" t="s">
        <v>450</v>
      </c>
      <c r="E119" s="9" t="s">
        <v>60</v>
      </c>
      <c r="F119" s="1" t="str">
        <f t="shared" si="12"/>
        <v>0%-100%</v>
      </c>
      <c r="G119" s="107"/>
      <c r="H119" s="1">
        <f t="shared" si="6"/>
        <v>0</v>
      </c>
      <c r="I119" s="34" t="str">
        <f t="shared" si="7"/>
        <v>Inexistente</v>
      </c>
      <c r="J119" s="139"/>
      <c r="K119" s="139"/>
    </row>
    <row r="120" spans="1:11" ht="29" x14ac:dyDescent="0.35">
      <c r="A120" s="3">
        <v>104</v>
      </c>
      <c r="B120" s="18" t="s">
        <v>136</v>
      </c>
      <c r="C120" s="25" t="s">
        <v>77</v>
      </c>
      <c r="D120" s="99" t="s">
        <v>451</v>
      </c>
      <c r="E120" s="9" t="s">
        <v>60</v>
      </c>
      <c r="F120" s="1" t="str">
        <f t="shared" si="12"/>
        <v>0%-100%</v>
      </c>
      <c r="G120" s="107"/>
      <c r="H120" s="1">
        <f t="shared" si="6"/>
        <v>0</v>
      </c>
      <c r="I120" s="34" t="str">
        <f t="shared" si="7"/>
        <v>Inexistente</v>
      </c>
      <c r="J120" s="139"/>
      <c r="K120" s="139"/>
    </row>
    <row r="121" spans="1:11" ht="15.5" x14ac:dyDescent="0.35">
      <c r="A121" s="123">
        <v>105</v>
      </c>
      <c r="B121" s="7" t="s">
        <v>287</v>
      </c>
      <c r="C121" s="6" t="s">
        <v>125</v>
      </c>
      <c r="D121" s="99" t="s">
        <v>452</v>
      </c>
      <c r="E121" s="9" t="s">
        <v>60</v>
      </c>
      <c r="F121" s="1" t="str">
        <f t="shared" si="12"/>
        <v>0%-100%</v>
      </c>
      <c r="G121" s="107"/>
      <c r="H121" s="1">
        <f t="shared" si="6"/>
        <v>0</v>
      </c>
      <c r="I121" s="34" t="str">
        <f t="shared" si="7"/>
        <v>Inexistente</v>
      </c>
      <c r="J121" s="139"/>
      <c r="K121" s="139"/>
    </row>
    <row r="122" spans="1:11" s="11" customFormat="1" ht="58" x14ac:dyDescent="0.35">
      <c r="A122" s="123">
        <v>106</v>
      </c>
      <c r="B122" s="7" t="s">
        <v>339</v>
      </c>
      <c r="C122" s="8" t="s">
        <v>290</v>
      </c>
      <c r="D122" s="99" t="s">
        <v>453</v>
      </c>
      <c r="E122" s="9" t="s">
        <v>8</v>
      </c>
      <c r="F122" s="1" t="str">
        <f>IF(E122="Dicotómica","SI/NO",IF(E122="Cumplimiento","0%-100%",IF(E122="Documentación","0-5")))</f>
        <v>SI/NO</v>
      </c>
      <c r="G122" s="106"/>
      <c r="H122" s="1">
        <f>IF(E122="Dicotómica",IF(G122="SI",5,0),IF(E122="Documentación",IF(G122=0,0,IF(G122=1,1,IF(G122=2,2,IF(G122=3,3,IF(G122=4,4,IF(G122=5,5)))))),IF(E122="Cumplimiento",IF(G122=0%,0,IF(G122&lt;=25%,1,IF(G122&lt;=50%,2,IF(G122&lt;=70%,3,IF(G122&lt;=90%,4,IF(G122&lt;=100%,5)))))))))</f>
        <v>0</v>
      </c>
      <c r="I122" s="34" t="str">
        <f>+IF(H122=0,"Inexistente",(IF(H122=1,"inicial",(IF(H122=2,"Repetible",(IF(H122=3,"Definido",(IF(H122=4,"Administrado","Optimizado")))))))))</f>
        <v>Inexistente</v>
      </c>
      <c r="J122" s="140"/>
      <c r="K122" s="140"/>
    </row>
    <row r="123" spans="1:11" x14ac:dyDescent="0.35">
      <c r="A123" s="3"/>
      <c r="B123" s="2" t="s">
        <v>137</v>
      </c>
      <c r="C123" s="6"/>
      <c r="D123" s="99"/>
      <c r="E123" s="9"/>
      <c r="F123" s="22"/>
      <c r="G123" s="2" t="s">
        <v>302</v>
      </c>
      <c r="H123" s="3">
        <f>AVERAGE(H124:H139)</f>
        <v>0</v>
      </c>
      <c r="I123" s="22"/>
      <c r="J123" s="22"/>
      <c r="K123" s="22"/>
    </row>
    <row r="124" spans="1:11" ht="15.5" x14ac:dyDescent="0.35">
      <c r="A124" s="123">
        <v>107</v>
      </c>
      <c r="B124" s="7" t="s">
        <v>138</v>
      </c>
      <c r="C124" s="6" t="s">
        <v>17</v>
      </c>
      <c r="D124" s="99" t="s">
        <v>454</v>
      </c>
      <c r="E124" s="9" t="s">
        <v>8</v>
      </c>
      <c r="F124" s="1" t="str">
        <f t="shared" ref="F124:F130" si="13">IF(E124="Dicotómica","SI/NO",IF(E124="Cumplimiento","0%-100%",IF(E124="Documentación","0-5")))</f>
        <v>SI/NO</v>
      </c>
      <c r="G124" s="105"/>
      <c r="H124" s="1">
        <f t="shared" si="6"/>
        <v>0</v>
      </c>
      <c r="I124" s="34" t="str">
        <f t="shared" si="7"/>
        <v>Inexistente</v>
      </c>
      <c r="J124" s="139"/>
      <c r="K124" s="139"/>
    </row>
    <row r="125" spans="1:11" s="11" customFormat="1" ht="15.5" x14ac:dyDescent="0.35">
      <c r="A125" s="3">
        <v>108</v>
      </c>
      <c r="B125" s="7" t="s">
        <v>139</v>
      </c>
      <c r="C125" s="8" t="s">
        <v>17</v>
      </c>
      <c r="D125" s="100" t="s">
        <v>455</v>
      </c>
      <c r="E125" s="9" t="s">
        <v>8</v>
      </c>
      <c r="F125" s="10" t="str">
        <f t="shared" si="13"/>
        <v>SI/NO</v>
      </c>
      <c r="G125" s="105"/>
      <c r="H125" s="1">
        <f t="shared" ref="H125:H139" si="14">IF(E125="Dicotómica",IF(G125="SI",5,0),IF(E125="Documentación",IF(G125=0,0,IF(G125=1,1,IF(G125=2,2,IF(G125=3,3,IF(G125=4,4,IF(G125=5,5)))))),IF(E125="Cumplimiento",IF(G125=0%,0,IF(G125&lt;=25%,1,IF(G125&lt;=50%,2,IF(G125&lt;=70%,3,IF(G125&lt;=90%,4,IF(G125&lt;=100%,5)))))))))</f>
        <v>0</v>
      </c>
      <c r="I125" s="34" t="str">
        <f t="shared" ref="I125:I139" si="15">+IF(H125=0,"Inexistente",(IF(H125=1,"inicial",(IF(H125=2,"Repetible",(IF(H125=3,"Definido",(IF(H125=4,"Administrado","Optimizado")))))))))</f>
        <v>Inexistente</v>
      </c>
      <c r="J125" s="140"/>
      <c r="K125" s="140"/>
    </row>
    <row r="126" spans="1:11" ht="29" x14ac:dyDescent="0.35">
      <c r="A126" s="3">
        <v>109</v>
      </c>
      <c r="B126" s="7" t="s">
        <v>140</v>
      </c>
      <c r="C126" s="6" t="s">
        <v>17</v>
      </c>
      <c r="D126" s="99" t="s">
        <v>456</v>
      </c>
      <c r="E126" s="9" t="s">
        <v>8</v>
      </c>
      <c r="F126" s="1" t="str">
        <f t="shared" si="13"/>
        <v>SI/NO</v>
      </c>
      <c r="G126" s="105"/>
      <c r="H126" s="1">
        <f t="shared" si="14"/>
        <v>0</v>
      </c>
      <c r="I126" s="34" t="str">
        <f t="shared" si="15"/>
        <v>Inexistente</v>
      </c>
      <c r="J126" s="139"/>
      <c r="K126" s="139"/>
    </row>
    <row r="127" spans="1:11" ht="15.5" x14ac:dyDescent="0.35">
      <c r="A127" s="3">
        <v>110</v>
      </c>
      <c r="B127" s="18" t="s">
        <v>288</v>
      </c>
      <c r="C127" s="6" t="s">
        <v>17</v>
      </c>
      <c r="D127" s="99" t="s">
        <v>457</v>
      </c>
      <c r="E127" s="9" t="s">
        <v>8</v>
      </c>
      <c r="F127" s="1" t="str">
        <f t="shared" si="13"/>
        <v>SI/NO</v>
      </c>
      <c r="G127" s="105"/>
      <c r="H127" s="1">
        <f t="shared" si="14"/>
        <v>0</v>
      </c>
      <c r="I127" s="34" t="str">
        <f t="shared" si="15"/>
        <v>Inexistente</v>
      </c>
      <c r="J127" s="139"/>
      <c r="K127" s="139"/>
    </row>
    <row r="128" spans="1:11" ht="29" x14ac:dyDescent="0.35">
      <c r="A128" s="3">
        <v>111</v>
      </c>
      <c r="B128" s="7" t="s">
        <v>141</v>
      </c>
      <c r="C128" s="6" t="s">
        <v>115</v>
      </c>
      <c r="D128" s="99" t="s">
        <v>458</v>
      </c>
      <c r="E128" s="9" t="s">
        <v>8</v>
      </c>
      <c r="F128" s="1" t="str">
        <f t="shared" si="13"/>
        <v>SI/NO</v>
      </c>
      <c r="G128" s="105"/>
      <c r="H128" s="1">
        <f t="shared" si="14"/>
        <v>0</v>
      </c>
      <c r="I128" s="34" t="str">
        <f t="shared" si="15"/>
        <v>Inexistente</v>
      </c>
      <c r="J128" s="139"/>
      <c r="K128" s="139"/>
    </row>
    <row r="129" spans="1:11" ht="15.5" x14ac:dyDescent="0.35">
      <c r="A129" s="3">
        <v>112</v>
      </c>
      <c r="B129" s="7" t="s">
        <v>142</v>
      </c>
      <c r="C129" s="6" t="s">
        <v>17</v>
      </c>
      <c r="D129" s="99" t="s">
        <v>459</v>
      </c>
      <c r="E129" s="9" t="s">
        <v>60</v>
      </c>
      <c r="F129" s="1" t="str">
        <f t="shared" si="13"/>
        <v>0%-100%</v>
      </c>
      <c r="G129" s="107"/>
      <c r="H129" s="1">
        <f t="shared" si="14"/>
        <v>0</v>
      </c>
      <c r="I129" s="34" t="str">
        <f t="shared" si="15"/>
        <v>Inexistente</v>
      </c>
      <c r="J129" s="139"/>
      <c r="K129" s="139"/>
    </row>
    <row r="130" spans="1:11" ht="15.5" x14ac:dyDescent="0.35">
      <c r="A130" s="3">
        <v>113</v>
      </c>
      <c r="B130" s="7" t="s">
        <v>143</v>
      </c>
      <c r="C130" s="6" t="s">
        <v>17</v>
      </c>
      <c r="D130" s="99" t="s">
        <v>460</v>
      </c>
      <c r="E130" s="9" t="s">
        <v>60</v>
      </c>
      <c r="F130" s="1" t="str">
        <f t="shared" si="13"/>
        <v>0%-100%</v>
      </c>
      <c r="G130" s="107"/>
      <c r="H130" s="1">
        <f t="shared" si="14"/>
        <v>0</v>
      </c>
      <c r="I130" s="34" t="str">
        <f t="shared" si="15"/>
        <v>Inexistente</v>
      </c>
      <c r="J130" s="139"/>
      <c r="K130" s="139"/>
    </row>
    <row r="131" spans="1:11" ht="29" x14ac:dyDescent="0.35">
      <c r="A131" s="3">
        <v>114</v>
      </c>
      <c r="B131" s="5" t="s">
        <v>144</v>
      </c>
      <c r="C131" s="6" t="s">
        <v>17</v>
      </c>
      <c r="D131" s="99" t="s">
        <v>461</v>
      </c>
      <c r="E131" s="9" t="s">
        <v>8</v>
      </c>
      <c r="F131" s="1" t="str">
        <f t="shared" ref="F131:F136" si="16">IF(E131="Dicotómica","SI/NO",IF(E131="Cumplimiento","0%-100%",IF(E131="Documentación","0-5")))</f>
        <v>SI/NO</v>
      </c>
      <c r="G131" s="105"/>
      <c r="H131" s="1">
        <f t="shared" si="14"/>
        <v>0</v>
      </c>
      <c r="I131" s="34" t="str">
        <f t="shared" si="15"/>
        <v>Inexistente</v>
      </c>
      <c r="J131" s="139"/>
      <c r="K131" s="139"/>
    </row>
    <row r="132" spans="1:11" ht="43.5" x14ac:dyDescent="0.35">
      <c r="A132" s="3">
        <v>115</v>
      </c>
      <c r="B132" s="17" t="s">
        <v>145</v>
      </c>
      <c r="C132" s="6" t="s">
        <v>17</v>
      </c>
      <c r="D132" s="99" t="s">
        <v>462</v>
      </c>
      <c r="E132" s="9" t="s">
        <v>8</v>
      </c>
      <c r="F132" s="1" t="str">
        <f t="shared" si="16"/>
        <v>SI/NO</v>
      </c>
      <c r="G132" s="105"/>
      <c r="H132" s="1">
        <f t="shared" si="14"/>
        <v>0</v>
      </c>
      <c r="I132" s="34" t="str">
        <f t="shared" si="15"/>
        <v>Inexistente</v>
      </c>
      <c r="J132" s="139"/>
      <c r="K132" s="139"/>
    </row>
    <row r="133" spans="1:11" ht="15.5" x14ac:dyDescent="0.35">
      <c r="A133" s="3">
        <v>116</v>
      </c>
      <c r="B133" s="7" t="s">
        <v>146</v>
      </c>
      <c r="C133" s="6" t="s">
        <v>17</v>
      </c>
      <c r="D133" s="99" t="s">
        <v>463</v>
      </c>
      <c r="E133" s="9" t="s">
        <v>8</v>
      </c>
      <c r="F133" s="1" t="str">
        <f t="shared" si="16"/>
        <v>SI/NO</v>
      </c>
      <c r="G133" s="105"/>
      <c r="H133" s="1">
        <f t="shared" si="14"/>
        <v>0</v>
      </c>
      <c r="I133" s="34" t="str">
        <f t="shared" si="15"/>
        <v>Inexistente</v>
      </c>
      <c r="J133" s="139"/>
      <c r="K133" s="139"/>
    </row>
    <row r="134" spans="1:11" ht="29" x14ac:dyDescent="0.35">
      <c r="A134" s="3">
        <v>117</v>
      </c>
      <c r="B134" s="7" t="s">
        <v>147</v>
      </c>
      <c r="C134" s="6" t="s">
        <v>17</v>
      </c>
      <c r="D134" s="99" t="s">
        <v>464</v>
      </c>
      <c r="E134" s="9" t="s">
        <v>8</v>
      </c>
      <c r="F134" s="1" t="str">
        <f t="shared" si="16"/>
        <v>SI/NO</v>
      </c>
      <c r="G134" s="105"/>
      <c r="H134" s="1">
        <f t="shared" si="14"/>
        <v>0</v>
      </c>
      <c r="I134" s="34" t="str">
        <f t="shared" si="15"/>
        <v>Inexistente</v>
      </c>
      <c r="J134" s="139"/>
      <c r="K134" s="139"/>
    </row>
    <row r="135" spans="1:11" ht="15.5" x14ac:dyDescent="0.35">
      <c r="A135" s="3">
        <v>118</v>
      </c>
      <c r="B135" s="7" t="s">
        <v>148</v>
      </c>
      <c r="C135" s="6" t="s">
        <v>17</v>
      </c>
      <c r="D135" s="99" t="s">
        <v>465</v>
      </c>
      <c r="E135" s="9" t="s">
        <v>8</v>
      </c>
      <c r="F135" s="1" t="str">
        <f t="shared" si="16"/>
        <v>SI/NO</v>
      </c>
      <c r="G135" s="105"/>
      <c r="H135" s="1">
        <f t="shared" si="14"/>
        <v>0</v>
      </c>
      <c r="I135" s="34" t="str">
        <f t="shared" si="15"/>
        <v>Inexistente</v>
      </c>
      <c r="J135" s="139"/>
      <c r="K135" s="139"/>
    </row>
    <row r="136" spans="1:11" ht="29" x14ac:dyDescent="0.35">
      <c r="A136" s="3">
        <v>119</v>
      </c>
      <c r="B136" s="7" t="s">
        <v>149</v>
      </c>
      <c r="C136" s="6" t="s">
        <v>17</v>
      </c>
      <c r="D136" s="99" t="s">
        <v>466</v>
      </c>
      <c r="E136" s="9" t="s">
        <v>8</v>
      </c>
      <c r="F136" s="1" t="str">
        <f t="shared" si="16"/>
        <v>SI/NO</v>
      </c>
      <c r="G136" s="105"/>
      <c r="H136" s="1">
        <f t="shared" si="14"/>
        <v>0</v>
      </c>
      <c r="I136" s="34" t="str">
        <f t="shared" si="15"/>
        <v>Inexistente</v>
      </c>
      <c r="J136" s="139"/>
      <c r="K136" s="139"/>
    </row>
    <row r="137" spans="1:11" ht="15.5" x14ac:dyDescent="0.35">
      <c r="A137" s="3">
        <v>120</v>
      </c>
      <c r="B137" s="18" t="s">
        <v>150</v>
      </c>
      <c r="C137" s="6" t="s">
        <v>17</v>
      </c>
      <c r="D137" s="99" t="s">
        <v>467</v>
      </c>
      <c r="E137" s="9" t="s">
        <v>8</v>
      </c>
      <c r="F137" s="1" t="str">
        <f>IF(E137="Dicotómica","SI/NO",IF(E137="Cumplimiento","0%-100%",IF(E137="Documentación","0-5")))</f>
        <v>SI/NO</v>
      </c>
      <c r="G137" s="105"/>
      <c r="H137" s="1">
        <f t="shared" si="14"/>
        <v>0</v>
      </c>
      <c r="I137" s="34" t="str">
        <f t="shared" si="15"/>
        <v>Inexistente</v>
      </c>
      <c r="J137" s="139"/>
      <c r="K137" s="139"/>
    </row>
    <row r="138" spans="1:11" ht="29" x14ac:dyDescent="0.35">
      <c r="A138" s="3">
        <v>121</v>
      </c>
      <c r="B138" s="25" t="s">
        <v>151</v>
      </c>
      <c r="C138" s="6" t="s">
        <v>17</v>
      </c>
      <c r="D138" s="99" t="s">
        <v>468</v>
      </c>
      <c r="E138" s="9" t="s">
        <v>57</v>
      </c>
      <c r="F138" s="1" t="str">
        <f>IF(E138="Dicotómica","SI/NO",IF(E138="Cumplimiento","0%-100%",IF(E138="Documentación","0-5")))</f>
        <v>0-5</v>
      </c>
      <c r="G138" s="105"/>
      <c r="H138" s="1">
        <f t="shared" si="14"/>
        <v>0</v>
      </c>
      <c r="I138" s="34" t="str">
        <f t="shared" si="15"/>
        <v>Inexistente</v>
      </c>
      <c r="J138" s="139"/>
      <c r="K138" s="139"/>
    </row>
    <row r="139" spans="1:11" ht="29" x14ac:dyDescent="0.35">
      <c r="A139" s="3">
        <v>122</v>
      </c>
      <c r="B139" s="32" t="s">
        <v>152</v>
      </c>
      <c r="C139" s="6" t="s">
        <v>17</v>
      </c>
      <c r="D139" s="99" t="s">
        <v>469</v>
      </c>
      <c r="E139" s="9" t="s">
        <v>8</v>
      </c>
      <c r="F139" s="1" t="str">
        <f>IF(E139="Dicotómica","SI/NO",IF(E139="Cumplimiento","0%-100%",IF(E139="Documentación","0-5")))</f>
        <v>SI/NO</v>
      </c>
      <c r="G139" s="105"/>
      <c r="H139" s="1">
        <f t="shared" si="14"/>
        <v>0</v>
      </c>
      <c r="I139" s="34" t="str">
        <f t="shared" si="15"/>
        <v>Inexistente</v>
      </c>
      <c r="J139" s="139"/>
      <c r="K139" s="139"/>
    </row>
  </sheetData>
  <autoFilter ref="A4:F139" xr:uid="{35FEAF87-F3A4-45CF-B868-39D958831426}"/>
  <mergeCells count="1">
    <mergeCell ref="A2:K2"/>
  </mergeCells>
  <phoneticPr fontId="32" type="noConversion"/>
  <conditionalFormatting sqref="I7:I9 I11:I21 I23:I33 I35:I38 I40:I42 I44:I46 I48:I73 I75:I90 I92:I105 I107:I109 I111:I122 I124:I139">
    <cfRule type="containsText" dxfId="25" priority="1" operator="containsText" text="Optimizado">
      <formula>NOT(ISERROR(SEARCH("Optimizado",I7)))</formula>
    </cfRule>
    <cfRule type="containsText" dxfId="24" priority="2" operator="containsText" text="Administrado">
      <formula>NOT(ISERROR(SEARCH("Administrado",I7)))</formula>
    </cfRule>
    <cfRule type="containsText" dxfId="23" priority="3" operator="containsText" text="Definido">
      <formula>NOT(ISERROR(SEARCH("Definido",I7)))</formula>
    </cfRule>
    <cfRule type="containsText" dxfId="22" priority="4" operator="containsText" text="Repetible">
      <formula>NOT(ISERROR(SEARCH("Repetible",I7)))</formula>
    </cfRule>
    <cfRule type="containsText" dxfId="21" priority="5" operator="containsText" text="Inicial">
      <formula>NOT(ISERROR(SEARCH("Inicial",I7)))</formula>
    </cfRule>
    <cfRule type="containsText" dxfId="20" priority="6" operator="containsText" text="Inexistente">
      <formula>NOT(ISERROR(SEARCH("Inexistente",I7)))</formula>
    </cfRule>
  </conditionalFormatting>
  <pageMargins left="0.7" right="0.7" top="0.75" bottom="0.75" header="0.3" footer="0.3"/>
  <pageSetup orientation="portrait" r:id="rId1"/>
  <ignoredErrors>
    <ignoredError sqref="H1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AD60D-1661-42A6-A839-0014EDB172A2}">
  <dimension ref="A1:N12"/>
  <sheetViews>
    <sheetView zoomScale="70" zoomScaleNormal="70" workbookViewId="0">
      <selection activeCell="E22" sqref="E22"/>
    </sheetView>
  </sheetViews>
  <sheetFormatPr baseColWidth="10" defaultRowHeight="14.5" x14ac:dyDescent="0.35"/>
  <cols>
    <col min="2" max="2" width="74.453125" customWidth="1"/>
    <col min="4" max="4" width="27.81640625" customWidth="1"/>
    <col min="5" max="5" width="20.453125" customWidth="1"/>
    <col min="6" max="6" width="20.26953125" customWidth="1"/>
  </cols>
  <sheetData>
    <row r="1" spans="1:14" ht="15" thickBot="1" x14ac:dyDescent="0.4"/>
    <row r="2" spans="1:14" ht="21.5" thickBot="1" x14ac:dyDescent="0.55000000000000004">
      <c r="A2" s="161" t="s">
        <v>184</v>
      </c>
      <c r="B2" s="162"/>
      <c r="C2" s="162"/>
      <c r="D2" s="162"/>
      <c r="E2" s="162"/>
      <c r="F2" s="163"/>
      <c r="G2" s="57"/>
      <c r="H2" s="57"/>
      <c r="I2" s="57"/>
      <c r="J2" s="57"/>
      <c r="K2" s="57"/>
      <c r="L2" s="57"/>
      <c r="M2" s="57"/>
      <c r="N2" s="57"/>
    </row>
    <row r="3" spans="1:14" ht="21.5" thickBot="1" x14ac:dyDescent="0.55000000000000004">
      <c r="B3" s="59"/>
      <c r="C3" s="57"/>
      <c r="D3" s="57"/>
      <c r="E3" s="57"/>
      <c r="F3" s="57"/>
      <c r="G3" s="57"/>
      <c r="H3" s="57"/>
      <c r="I3" s="57"/>
      <c r="J3" s="57"/>
      <c r="K3" s="57"/>
      <c r="L3" s="57"/>
      <c r="M3" s="57"/>
    </row>
    <row r="4" spans="1:14" ht="21" customHeight="1" thickBot="1" x14ac:dyDescent="0.55000000000000004">
      <c r="A4" s="58"/>
      <c r="D4" s="164" t="s">
        <v>183</v>
      </c>
      <c r="E4" s="165"/>
      <c r="F4" s="166"/>
      <c r="I4" s="57"/>
      <c r="J4" s="57"/>
    </row>
    <row r="5" spans="1:14" s="41" customFormat="1" ht="33.75" customHeight="1" thickBot="1" x14ac:dyDescent="0.4">
      <c r="D5" s="56" t="s">
        <v>182</v>
      </c>
      <c r="E5" s="55" t="s">
        <v>181</v>
      </c>
      <c r="F5" s="54" t="s">
        <v>8</v>
      </c>
    </row>
    <row r="6" spans="1:14" s="41" customFormat="1" ht="73" thickBot="1" x14ac:dyDescent="0.4">
      <c r="A6" s="53" t="s">
        <v>180</v>
      </c>
      <c r="B6" s="52" t="s">
        <v>179</v>
      </c>
      <c r="C6" s="51" t="s">
        <v>178</v>
      </c>
      <c r="D6" s="50" t="s">
        <v>177</v>
      </c>
      <c r="E6" s="49" t="s">
        <v>176</v>
      </c>
      <c r="F6" s="49" t="s">
        <v>175</v>
      </c>
    </row>
    <row r="7" spans="1:14" s="41" customFormat="1" ht="48" customHeight="1" thickBot="1" x14ac:dyDescent="0.4">
      <c r="A7" s="48" t="s">
        <v>173</v>
      </c>
      <c r="B7" s="39" t="s">
        <v>174</v>
      </c>
      <c r="C7" s="38">
        <v>0</v>
      </c>
      <c r="D7" s="37" t="s">
        <v>173</v>
      </c>
      <c r="E7" s="47">
        <v>0</v>
      </c>
      <c r="F7" s="35">
        <v>0</v>
      </c>
    </row>
    <row r="8" spans="1:14" s="41" customFormat="1" ht="54.75" customHeight="1" thickBot="1" x14ac:dyDescent="0.4">
      <c r="A8" s="46" t="s">
        <v>172</v>
      </c>
      <c r="B8" s="39" t="s">
        <v>171</v>
      </c>
      <c r="C8" s="38">
        <v>1</v>
      </c>
      <c r="D8" s="37" t="s">
        <v>170</v>
      </c>
      <c r="E8" s="37" t="s">
        <v>169</v>
      </c>
      <c r="F8" s="42"/>
    </row>
    <row r="9" spans="1:14" s="41" customFormat="1" ht="54" customHeight="1" thickBot="1" x14ac:dyDescent="0.4">
      <c r="A9" s="45" t="s">
        <v>168</v>
      </c>
      <c r="B9" s="39" t="s">
        <v>167</v>
      </c>
      <c r="C9" s="38">
        <v>2</v>
      </c>
      <c r="D9" s="37" t="s">
        <v>166</v>
      </c>
      <c r="E9" s="37" t="s">
        <v>165</v>
      </c>
      <c r="F9" s="42"/>
    </row>
    <row r="10" spans="1:14" s="41" customFormat="1" ht="52.5" thickBot="1" x14ac:dyDescent="0.4">
      <c r="A10" s="44" t="s">
        <v>164</v>
      </c>
      <c r="B10" s="39" t="s">
        <v>163</v>
      </c>
      <c r="C10" s="38">
        <v>3</v>
      </c>
      <c r="D10" s="37" t="s">
        <v>162</v>
      </c>
      <c r="E10" s="37" t="s">
        <v>161</v>
      </c>
      <c r="F10" s="42"/>
    </row>
    <row r="11" spans="1:14" s="41" customFormat="1" ht="52.5" thickBot="1" x14ac:dyDescent="0.4">
      <c r="A11" s="43" t="s">
        <v>160</v>
      </c>
      <c r="B11" s="39" t="s">
        <v>159</v>
      </c>
      <c r="C11" s="38">
        <v>4</v>
      </c>
      <c r="D11" s="37" t="s">
        <v>158</v>
      </c>
      <c r="E11" s="37" t="s">
        <v>157</v>
      </c>
      <c r="F11" s="42"/>
    </row>
    <row r="12" spans="1:14" ht="50.5" customHeight="1" thickBot="1" x14ac:dyDescent="0.4">
      <c r="A12" s="40" t="s">
        <v>156</v>
      </c>
      <c r="B12" s="39" t="s">
        <v>155</v>
      </c>
      <c r="C12" s="38">
        <v>5</v>
      </c>
      <c r="D12" s="37" t="s">
        <v>154</v>
      </c>
      <c r="E12" s="36" t="s">
        <v>153</v>
      </c>
      <c r="F12" s="35">
        <v>5</v>
      </c>
    </row>
  </sheetData>
  <mergeCells count="2">
    <mergeCell ref="D4:F4"/>
    <mergeCell ref="A2:F2"/>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55A85-2D36-4A4F-9D9D-987933C9E54F}">
  <dimension ref="A1:B127"/>
  <sheetViews>
    <sheetView topLeftCell="A119" zoomScale="80" zoomScaleNormal="80" workbookViewId="0">
      <selection activeCell="B116" sqref="B116"/>
    </sheetView>
  </sheetViews>
  <sheetFormatPr baseColWidth="10" defaultRowHeight="14.5" x14ac:dyDescent="0.35"/>
  <cols>
    <col min="1" max="1" width="12.54296875" style="87" customWidth="1"/>
    <col min="2" max="2" width="117.26953125" style="11" customWidth="1"/>
  </cols>
  <sheetData>
    <row r="1" spans="1:2" ht="15" thickBot="1" x14ac:dyDescent="0.4"/>
    <row r="2" spans="1:2" ht="21.5" thickBot="1" x14ac:dyDescent="0.4">
      <c r="A2" s="161" t="s">
        <v>185</v>
      </c>
      <c r="B2" s="163"/>
    </row>
    <row r="5" spans="1:2" x14ac:dyDescent="0.35">
      <c r="A5" s="97" t="s">
        <v>186</v>
      </c>
      <c r="B5" s="60" t="s">
        <v>187</v>
      </c>
    </row>
    <row r="6" spans="1:2" ht="58" x14ac:dyDescent="0.35">
      <c r="A6" s="1" t="s">
        <v>348</v>
      </c>
      <c r="B6" s="61" t="s">
        <v>188</v>
      </c>
    </row>
    <row r="7" spans="1:2" ht="29" x14ac:dyDescent="0.35">
      <c r="A7" s="1" t="s">
        <v>349</v>
      </c>
      <c r="B7" s="30" t="s">
        <v>207</v>
      </c>
    </row>
    <row r="8" spans="1:2" ht="29" x14ac:dyDescent="0.35">
      <c r="A8" s="1" t="s">
        <v>350</v>
      </c>
      <c r="B8" s="30" t="s">
        <v>207</v>
      </c>
    </row>
    <row r="9" spans="1:2" ht="58" x14ac:dyDescent="0.35">
      <c r="A9" s="1" t="s">
        <v>351</v>
      </c>
      <c r="B9" s="62" t="s">
        <v>189</v>
      </c>
    </row>
    <row r="10" spans="1:2" ht="29" x14ac:dyDescent="0.35">
      <c r="A10" s="1" t="s">
        <v>352</v>
      </c>
      <c r="B10" s="30" t="s">
        <v>207</v>
      </c>
    </row>
    <row r="11" spans="1:2" ht="29" x14ac:dyDescent="0.35">
      <c r="A11" s="1" t="s">
        <v>353</v>
      </c>
      <c r="B11" s="30" t="s">
        <v>207</v>
      </c>
    </row>
    <row r="12" spans="1:2" ht="29" x14ac:dyDescent="0.35">
      <c r="A12" s="1" t="s">
        <v>354</v>
      </c>
      <c r="B12" s="30" t="s">
        <v>207</v>
      </c>
    </row>
    <row r="13" spans="1:2" ht="29" x14ac:dyDescent="0.35">
      <c r="A13" s="1" t="s">
        <v>355</v>
      </c>
      <c r="B13" s="30" t="s">
        <v>207</v>
      </c>
    </row>
    <row r="14" spans="1:2" ht="29" x14ac:dyDescent="0.35">
      <c r="A14" s="1" t="s">
        <v>356</v>
      </c>
      <c r="B14" s="30" t="s">
        <v>207</v>
      </c>
    </row>
    <row r="15" spans="1:2" ht="29" x14ac:dyDescent="0.35">
      <c r="A15" s="1" t="s">
        <v>357</v>
      </c>
      <c r="B15" s="30" t="s">
        <v>207</v>
      </c>
    </row>
    <row r="16" spans="1:2" ht="29" x14ac:dyDescent="0.35">
      <c r="A16" s="1" t="s">
        <v>358</v>
      </c>
      <c r="B16" s="30" t="s">
        <v>207</v>
      </c>
    </row>
    <row r="17" spans="1:2" ht="29" x14ac:dyDescent="0.35">
      <c r="A17" s="1" t="s">
        <v>359</v>
      </c>
      <c r="B17" s="30" t="s">
        <v>207</v>
      </c>
    </row>
    <row r="18" spans="1:2" ht="29" x14ac:dyDescent="0.35">
      <c r="A18" s="1" t="s">
        <v>360</v>
      </c>
      <c r="B18" s="30" t="s">
        <v>207</v>
      </c>
    </row>
    <row r="19" spans="1:2" ht="29" x14ac:dyDescent="0.35">
      <c r="A19" s="1" t="s">
        <v>361</v>
      </c>
      <c r="B19" s="30" t="s">
        <v>207</v>
      </c>
    </row>
    <row r="20" spans="1:2" ht="29" x14ac:dyDescent="0.35">
      <c r="A20" s="1" t="s">
        <v>362</v>
      </c>
      <c r="B20" s="14" t="s">
        <v>190</v>
      </c>
    </row>
    <row r="21" spans="1:2" ht="29" x14ac:dyDescent="0.35">
      <c r="A21" s="1" t="s">
        <v>363</v>
      </c>
      <c r="B21" s="14" t="s">
        <v>191</v>
      </c>
    </row>
    <row r="22" spans="1:2" ht="29" x14ac:dyDescent="0.35">
      <c r="A22" s="1" t="s">
        <v>364</v>
      </c>
      <c r="B22" s="14" t="s">
        <v>192</v>
      </c>
    </row>
    <row r="23" spans="1:2" ht="29" x14ac:dyDescent="0.35">
      <c r="A23" s="1" t="s">
        <v>365</v>
      </c>
      <c r="B23" s="14" t="s">
        <v>193</v>
      </c>
    </row>
    <row r="24" spans="1:2" ht="43.5" x14ac:dyDescent="0.35">
      <c r="A24" s="1" t="s">
        <v>366</v>
      </c>
      <c r="B24" s="62" t="s">
        <v>214</v>
      </c>
    </row>
    <row r="25" spans="1:2" ht="29" x14ac:dyDescent="0.35">
      <c r="A25" s="1" t="s">
        <v>367</v>
      </c>
      <c r="B25" s="14" t="s">
        <v>196</v>
      </c>
    </row>
    <row r="26" spans="1:2" ht="43.5" x14ac:dyDescent="0.35">
      <c r="A26" s="1" t="s">
        <v>368</v>
      </c>
      <c r="B26" s="62" t="s">
        <v>215</v>
      </c>
    </row>
    <row r="27" spans="1:2" ht="29" x14ac:dyDescent="0.35">
      <c r="A27" s="1" t="s">
        <v>369</v>
      </c>
      <c r="B27" s="62" t="s">
        <v>216</v>
      </c>
    </row>
    <row r="28" spans="1:2" ht="29" x14ac:dyDescent="0.35">
      <c r="A28" s="1" t="s">
        <v>370</v>
      </c>
      <c r="B28" s="63" t="s">
        <v>194</v>
      </c>
    </row>
    <row r="29" spans="1:2" ht="29" x14ac:dyDescent="0.35">
      <c r="A29" s="1" t="s">
        <v>371</v>
      </c>
      <c r="B29" s="14" t="s">
        <v>195</v>
      </c>
    </row>
    <row r="30" spans="1:2" ht="58" x14ac:dyDescent="0.35">
      <c r="A30" s="1" t="s">
        <v>372</v>
      </c>
      <c r="B30" s="62" t="s">
        <v>220</v>
      </c>
    </row>
    <row r="31" spans="1:2" ht="58" x14ac:dyDescent="0.35">
      <c r="A31" s="1" t="s">
        <v>373</v>
      </c>
      <c r="B31" s="9" t="s">
        <v>347</v>
      </c>
    </row>
    <row r="32" spans="1:2" ht="72.5" x14ac:dyDescent="0.35">
      <c r="A32" s="1" t="s">
        <v>374</v>
      </c>
      <c r="B32" s="9" t="s">
        <v>310</v>
      </c>
    </row>
    <row r="33" spans="1:2" ht="87" x14ac:dyDescent="0.35">
      <c r="A33" s="1" t="s">
        <v>375</v>
      </c>
      <c r="B33" s="9" t="s">
        <v>306</v>
      </c>
    </row>
    <row r="34" spans="1:2" ht="58" x14ac:dyDescent="0.35">
      <c r="A34" s="1" t="s">
        <v>376</v>
      </c>
      <c r="B34" s="9" t="s">
        <v>307</v>
      </c>
    </row>
    <row r="35" spans="1:2" ht="58" x14ac:dyDescent="0.35">
      <c r="A35" s="1" t="s">
        <v>377</v>
      </c>
      <c r="B35" s="9" t="s">
        <v>347</v>
      </c>
    </row>
    <row r="36" spans="1:2" ht="87" x14ac:dyDescent="0.35">
      <c r="A36" s="1" t="s">
        <v>378</v>
      </c>
      <c r="B36" s="9" t="s">
        <v>306</v>
      </c>
    </row>
    <row r="37" spans="1:2" ht="58" x14ac:dyDescent="0.35">
      <c r="A37" s="1" t="s">
        <v>379</v>
      </c>
      <c r="B37" s="9" t="s">
        <v>308</v>
      </c>
    </row>
    <row r="38" spans="1:2" ht="72.5" x14ac:dyDescent="0.35">
      <c r="A38" s="1" t="s">
        <v>380</v>
      </c>
      <c r="B38" s="9" t="s">
        <v>197</v>
      </c>
    </row>
    <row r="39" spans="1:2" ht="87" x14ac:dyDescent="0.35">
      <c r="A39" s="1" t="s">
        <v>381</v>
      </c>
      <c r="B39" s="9" t="s">
        <v>306</v>
      </c>
    </row>
    <row r="40" spans="1:2" ht="58" x14ac:dyDescent="0.35">
      <c r="A40" s="1" t="s">
        <v>382</v>
      </c>
      <c r="B40" s="9" t="s">
        <v>308</v>
      </c>
    </row>
    <row r="41" spans="1:2" ht="29" x14ac:dyDescent="0.35">
      <c r="A41" s="1" t="s">
        <v>383</v>
      </c>
      <c r="B41" s="30" t="s">
        <v>309</v>
      </c>
    </row>
    <row r="42" spans="1:2" ht="29" x14ac:dyDescent="0.35">
      <c r="A42" s="1" t="s">
        <v>384</v>
      </c>
      <c r="B42" s="30" t="s">
        <v>198</v>
      </c>
    </row>
    <row r="43" spans="1:2" ht="72.5" x14ac:dyDescent="0.35">
      <c r="A43" s="1" t="s">
        <v>385</v>
      </c>
      <c r="B43" s="30" t="s">
        <v>199</v>
      </c>
    </row>
    <row r="44" spans="1:2" ht="29" x14ac:dyDescent="0.35">
      <c r="A44" s="1" t="s">
        <v>386</v>
      </c>
      <c r="B44" s="30" t="s">
        <v>200</v>
      </c>
    </row>
    <row r="45" spans="1:2" ht="130.5" x14ac:dyDescent="0.35">
      <c r="A45" s="1" t="s">
        <v>387</v>
      </c>
      <c r="B45" s="65" t="s">
        <v>201</v>
      </c>
    </row>
    <row r="46" spans="1:2" ht="29" x14ac:dyDescent="0.35">
      <c r="A46" s="1" t="s">
        <v>388</v>
      </c>
      <c r="B46" s="30" t="s">
        <v>311</v>
      </c>
    </row>
    <row r="47" spans="1:2" x14ac:dyDescent="0.35">
      <c r="A47" s="1" t="s">
        <v>389</v>
      </c>
      <c r="B47" s="30" t="s">
        <v>312</v>
      </c>
    </row>
    <row r="48" spans="1:2" x14ac:dyDescent="0.35">
      <c r="A48" s="1" t="s">
        <v>390</v>
      </c>
      <c r="B48" s="30" t="s">
        <v>312</v>
      </c>
    </row>
    <row r="49" spans="1:2" ht="29" x14ac:dyDescent="0.35">
      <c r="A49" s="1" t="s">
        <v>391</v>
      </c>
      <c r="B49" s="30" t="s">
        <v>313</v>
      </c>
    </row>
    <row r="50" spans="1:2" ht="29" x14ac:dyDescent="0.35">
      <c r="A50" s="1" t="s">
        <v>392</v>
      </c>
      <c r="B50" s="30" t="s">
        <v>314</v>
      </c>
    </row>
    <row r="51" spans="1:2" ht="29" x14ac:dyDescent="0.35">
      <c r="A51" s="1" t="s">
        <v>393</v>
      </c>
      <c r="B51" s="62" t="s">
        <v>315</v>
      </c>
    </row>
    <row r="52" spans="1:2" ht="29" x14ac:dyDescent="0.35">
      <c r="A52" s="1" t="s">
        <v>394</v>
      </c>
      <c r="B52" s="30" t="s">
        <v>202</v>
      </c>
    </row>
    <row r="53" spans="1:2" x14ac:dyDescent="0.35">
      <c r="A53" s="1" t="s">
        <v>395</v>
      </c>
      <c r="B53" s="62" t="s">
        <v>203</v>
      </c>
    </row>
    <row r="54" spans="1:2" ht="43.5" x14ac:dyDescent="0.35">
      <c r="A54" s="1" t="s">
        <v>396</v>
      </c>
      <c r="B54" s="62" t="s">
        <v>204</v>
      </c>
    </row>
    <row r="55" spans="1:2" ht="29" x14ac:dyDescent="0.35">
      <c r="A55" s="1" t="s">
        <v>397</v>
      </c>
      <c r="B55" s="62" t="s">
        <v>316</v>
      </c>
    </row>
    <row r="56" spans="1:2" ht="29" x14ac:dyDescent="0.35">
      <c r="A56" s="1" t="s">
        <v>398</v>
      </c>
      <c r="B56" s="62" t="s">
        <v>317</v>
      </c>
    </row>
    <row r="57" spans="1:2" ht="29" x14ac:dyDescent="0.35">
      <c r="A57" s="1" t="s">
        <v>399</v>
      </c>
      <c r="B57" s="30" t="s">
        <v>251</v>
      </c>
    </row>
    <row r="58" spans="1:2" ht="29" x14ac:dyDescent="0.35">
      <c r="A58" s="1" t="s">
        <v>400</v>
      </c>
      <c r="B58" s="62" t="s">
        <v>318</v>
      </c>
    </row>
    <row r="59" spans="1:2" ht="43.5" x14ac:dyDescent="0.35">
      <c r="A59" s="1" t="s">
        <v>401</v>
      </c>
      <c r="B59" s="142" t="s">
        <v>205</v>
      </c>
    </row>
    <row r="60" spans="1:2" ht="58" x14ac:dyDescent="0.35">
      <c r="A60" s="1" t="s">
        <v>402</v>
      </c>
      <c r="B60" s="62" t="s">
        <v>206</v>
      </c>
    </row>
    <row r="61" spans="1:2" ht="29" x14ac:dyDescent="0.35">
      <c r="A61" s="1" t="s">
        <v>403</v>
      </c>
      <c r="B61" s="142" t="s">
        <v>320</v>
      </c>
    </row>
    <row r="62" spans="1:2" x14ac:dyDescent="0.35">
      <c r="A62" s="1" t="s">
        <v>404</v>
      </c>
      <c r="B62" s="142" t="s">
        <v>321</v>
      </c>
    </row>
    <row r="63" spans="1:2" x14ac:dyDescent="0.35">
      <c r="A63" s="1" t="s">
        <v>405</v>
      </c>
      <c r="B63" s="62" t="s">
        <v>252</v>
      </c>
    </row>
    <row r="64" spans="1:2" x14ac:dyDescent="0.35">
      <c r="A64" s="1" t="s">
        <v>406</v>
      </c>
      <c r="B64" s="62" t="s">
        <v>322</v>
      </c>
    </row>
    <row r="65" spans="1:2" ht="29" x14ac:dyDescent="0.35">
      <c r="A65" s="1" t="s">
        <v>407</v>
      </c>
      <c r="B65" s="62" t="s">
        <v>323</v>
      </c>
    </row>
    <row r="66" spans="1:2" x14ac:dyDescent="0.35">
      <c r="A66" s="1" t="s">
        <v>408</v>
      </c>
      <c r="B66" s="62" t="s">
        <v>324</v>
      </c>
    </row>
    <row r="67" spans="1:2" x14ac:dyDescent="0.35">
      <c r="A67" s="1" t="s">
        <v>409</v>
      </c>
      <c r="B67" s="30" t="s">
        <v>208</v>
      </c>
    </row>
    <row r="68" spans="1:2" ht="29" x14ac:dyDescent="0.35">
      <c r="A68" s="1" t="s">
        <v>410</v>
      </c>
      <c r="B68" s="30" t="s">
        <v>209</v>
      </c>
    </row>
    <row r="69" spans="1:2" ht="29" x14ac:dyDescent="0.35">
      <c r="A69" s="1" t="s">
        <v>411</v>
      </c>
      <c r="B69" s="30" t="s">
        <v>210</v>
      </c>
    </row>
    <row r="70" spans="1:2" x14ac:dyDescent="0.35">
      <c r="A70" s="1" t="s">
        <v>412</v>
      </c>
      <c r="B70" s="30" t="s">
        <v>211</v>
      </c>
    </row>
    <row r="71" spans="1:2" x14ac:dyDescent="0.35">
      <c r="A71" s="1" t="s">
        <v>413</v>
      </c>
      <c r="B71" s="30" t="s">
        <v>212</v>
      </c>
    </row>
    <row r="72" spans="1:2" ht="43.5" x14ac:dyDescent="0.35">
      <c r="A72" s="1" t="s">
        <v>414</v>
      </c>
      <c r="B72" s="62" t="s">
        <v>217</v>
      </c>
    </row>
    <row r="73" spans="1:2" ht="29" x14ac:dyDescent="0.35">
      <c r="A73" s="1" t="s">
        <v>415</v>
      </c>
      <c r="B73" s="62" t="s">
        <v>218</v>
      </c>
    </row>
    <row r="74" spans="1:2" ht="43.5" x14ac:dyDescent="0.35">
      <c r="A74" s="1" t="s">
        <v>416</v>
      </c>
      <c r="B74" s="62" t="s">
        <v>219</v>
      </c>
    </row>
    <row r="75" spans="1:2" ht="29" x14ac:dyDescent="0.35">
      <c r="A75" s="1" t="s">
        <v>417</v>
      </c>
      <c r="B75" s="62" t="s">
        <v>325</v>
      </c>
    </row>
    <row r="76" spans="1:2" x14ac:dyDescent="0.35">
      <c r="A76" s="1" t="s">
        <v>418</v>
      </c>
      <c r="B76" s="30" t="s">
        <v>212</v>
      </c>
    </row>
    <row r="77" spans="1:2" x14ac:dyDescent="0.35">
      <c r="A77" s="1" t="s">
        <v>419</v>
      </c>
      <c r="B77" s="30" t="s">
        <v>212</v>
      </c>
    </row>
    <row r="78" spans="1:2" ht="72.5" x14ac:dyDescent="0.35">
      <c r="A78" s="1" t="s">
        <v>420</v>
      </c>
      <c r="B78" s="62" t="s">
        <v>221</v>
      </c>
    </row>
    <row r="79" spans="1:2" ht="87" x14ac:dyDescent="0.35">
      <c r="A79" s="1" t="s">
        <v>421</v>
      </c>
      <c r="B79" s="62" t="s">
        <v>222</v>
      </c>
    </row>
    <row r="80" spans="1:2" ht="58" x14ac:dyDescent="0.35">
      <c r="A80" s="1" t="s">
        <v>422</v>
      </c>
      <c r="B80" s="62" t="s">
        <v>223</v>
      </c>
    </row>
    <row r="81" spans="1:2" ht="29" x14ac:dyDescent="0.35">
      <c r="A81" s="1" t="s">
        <v>423</v>
      </c>
      <c r="B81" s="62" t="s">
        <v>224</v>
      </c>
    </row>
    <row r="82" spans="1:2" ht="29" x14ac:dyDescent="0.35">
      <c r="A82" s="1" t="s">
        <v>424</v>
      </c>
      <c r="B82" s="62" t="s">
        <v>225</v>
      </c>
    </row>
    <row r="83" spans="1:2" ht="29" x14ac:dyDescent="0.35">
      <c r="A83" s="1" t="s">
        <v>425</v>
      </c>
      <c r="B83" s="62" t="s">
        <v>226</v>
      </c>
    </row>
    <row r="84" spans="1:2" ht="29" x14ac:dyDescent="0.35">
      <c r="A84" s="1" t="s">
        <v>426</v>
      </c>
      <c r="B84" s="62" t="s">
        <v>227</v>
      </c>
    </row>
    <row r="85" spans="1:2" ht="72.5" x14ac:dyDescent="0.35">
      <c r="A85" s="1" t="s">
        <v>427</v>
      </c>
      <c r="B85" s="62" t="s">
        <v>213</v>
      </c>
    </row>
    <row r="86" spans="1:2" ht="29" x14ac:dyDescent="0.35">
      <c r="A86" s="1" t="s">
        <v>428</v>
      </c>
      <c r="B86" s="9" t="s">
        <v>326</v>
      </c>
    </row>
    <row r="87" spans="1:2" ht="29" x14ac:dyDescent="0.35">
      <c r="A87" s="1" t="s">
        <v>429</v>
      </c>
      <c r="B87" s="9" t="s">
        <v>327</v>
      </c>
    </row>
    <row r="88" spans="1:2" ht="29" x14ac:dyDescent="0.35">
      <c r="A88" s="1" t="s">
        <v>430</v>
      </c>
      <c r="B88" s="9" t="s">
        <v>328</v>
      </c>
    </row>
    <row r="89" spans="1:2" ht="29" x14ac:dyDescent="0.35">
      <c r="A89" s="1" t="s">
        <v>431</v>
      </c>
      <c r="B89" s="9" t="s">
        <v>329</v>
      </c>
    </row>
    <row r="90" spans="1:2" ht="29" x14ac:dyDescent="0.35">
      <c r="A90" s="1" t="s">
        <v>432</v>
      </c>
      <c r="B90" s="20" t="s">
        <v>228</v>
      </c>
    </row>
    <row r="91" spans="1:2" ht="72.5" x14ac:dyDescent="0.35">
      <c r="A91" s="1" t="s">
        <v>433</v>
      </c>
      <c r="B91" s="62" t="s">
        <v>229</v>
      </c>
    </row>
    <row r="92" spans="1:2" ht="58" x14ac:dyDescent="0.35">
      <c r="A92" s="1" t="s">
        <v>434</v>
      </c>
      <c r="B92" s="62" t="s">
        <v>230</v>
      </c>
    </row>
    <row r="93" spans="1:2" ht="58" x14ac:dyDescent="0.35">
      <c r="A93" s="1" t="s">
        <v>435</v>
      </c>
      <c r="B93" s="62" t="s">
        <v>231</v>
      </c>
    </row>
    <row r="94" spans="1:2" ht="58" x14ac:dyDescent="0.35">
      <c r="A94" s="1" t="s">
        <v>436</v>
      </c>
      <c r="B94" s="62" t="s">
        <v>232</v>
      </c>
    </row>
    <row r="95" spans="1:2" ht="43.5" x14ac:dyDescent="0.35">
      <c r="A95" s="1" t="s">
        <v>437</v>
      </c>
      <c r="B95" s="7" t="s">
        <v>233</v>
      </c>
    </row>
    <row r="96" spans="1:2" ht="43.5" x14ac:dyDescent="0.35">
      <c r="A96" s="1" t="s">
        <v>438</v>
      </c>
      <c r="B96" s="7" t="s">
        <v>234</v>
      </c>
    </row>
    <row r="97" spans="1:2" ht="29" x14ac:dyDescent="0.35">
      <c r="A97" s="1" t="s">
        <v>439</v>
      </c>
      <c r="B97" s="7" t="s">
        <v>332</v>
      </c>
    </row>
    <row r="98" spans="1:2" ht="29" x14ac:dyDescent="0.35">
      <c r="A98" s="1" t="s">
        <v>440</v>
      </c>
      <c r="B98" s="7" t="s">
        <v>333</v>
      </c>
    </row>
    <row r="99" spans="1:2" ht="43.5" x14ac:dyDescent="0.35">
      <c r="A99" s="1" t="s">
        <v>441</v>
      </c>
      <c r="B99" s="7" t="s">
        <v>334</v>
      </c>
    </row>
    <row r="100" spans="1:2" x14ac:dyDescent="0.35">
      <c r="A100" s="1" t="s">
        <v>442</v>
      </c>
      <c r="B100" s="7" t="s">
        <v>331</v>
      </c>
    </row>
    <row r="101" spans="1:2" ht="29" x14ac:dyDescent="0.35">
      <c r="A101" s="1" t="s">
        <v>443</v>
      </c>
      <c r="B101" s="7" t="s">
        <v>235</v>
      </c>
    </row>
    <row r="102" spans="1:2" ht="43.5" x14ac:dyDescent="0.35">
      <c r="A102" s="1" t="s">
        <v>444</v>
      </c>
      <c r="B102" s="7" t="s">
        <v>236</v>
      </c>
    </row>
    <row r="103" spans="1:2" ht="29" x14ac:dyDescent="0.35">
      <c r="A103" s="1" t="s">
        <v>445</v>
      </c>
      <c r="B103" s="7" t="s">
        <v>237</v>
      </c>
    </row>
    <row r="104" spans="1:2" ht="43.5" x14ac:dyDescent="0.35">
      <c r="A104" s="1" t="s">
        <v>446</v>
      </c>
      <c r="B104" s="7" t="s">
        <v>335</v>
      </c>
    </row>
    <row r="105" spans="1:2" ht="43.5" x14ac:dyDescent="0.35">
      <c r="A105" s="1" t="s">
        <v>447</v>
      </c>
      <c r="B105" s="7" t="s">
        <v>238</v>
      </c>
    </row>
    <row r="106" spans="1:2" ht="43.5" x14ac:dyDescent="0.35">
      <c r="A106" s="1" t="s">
        <v>448</v>
      </c>
      <c r="B106" s="7" t="s">
        <v>239</v>
      </c>
    </row>
    <row r="107" spans="1:2" ht="29" x14ac:dyDescent="0.35">
      <c r="A107" s="1" t="s">
        <v>449</v>
      </c>
      <c r="B107" s="7" t="s">
        <v>336</v>
      </c>
    </row>
    <row r="108" spans="1:2" ht="43.5" x14ac:dyDescent="0.35">
      <c r="A108" s="1" t="s">
        <v>450</v>
      </c>
      <c r="B108" s="7" t="s">
        <v>337</v>
      </c>
    </row>
    <row r="109" spans="1:2" ht="29" x14ac:dyDescent="0.35">
      <c r="A109" s="1" t="s">
        <v>451</v>
      </c>
      <c r="B109" s="7" t="s">
        <v>338</v>
      </c>
    </row>
    <row r="110" spans="1:2" ht="29" x14ac:dyDescent="0.35">
      <c r="A110" s="1" t="s">
        <v>452</v>
      </c>
      <c r="B110" s="7" t="s">
        <v>289</v>
      </c>
    </row>
    <row r="111" spans="1:2" ht="43.5" x14ac:dyDescent="0.35">
      <c r="A111" s="1" t="s">
        <v>453</v>
      </c>
      <c r="B111" s="7" t="s">
        <v>340</v>
      </c>
    </row>
    <row r="112" spans="1:2" x14ac:dyDescent="0.35">
      <c r="A112" s="1" t="s">
        <v>454</v>
      </c>
      <c r="B112" s="30" t="s">
        <v>240</v>
      </c>
    </row>
    <row r="113" spans="1:2" x14ac:dyDescent="0.35">
      <c r="A113" s="1" t="s">
        <v>455</v>
      </c>
      <c r="B113" s="30" t="s">
        <v>241</v>
      </c>
    </row>
    <row r="114" spans="1:2" x14ac:dyDescent="0.35">
      <c r="A114" s="1" t="s">
        <v>456</v>
      </c>
      <c r="B114" s="30" t="s">
        <v>241</v>
      </c>
    </row>
    <row r="115" spans="1:2" x14ac:dyDescent="0.35">
      <c r="A115" s="1" t="s">
        <v>457</v>
      </c>
      <c r="B115" s="30" t="s">
        <v>241</v>
      </c>
    </row>
    <row r="116" spans="1:2" ht="29" x14ac:dyDescent="0.35">
      <c r="A116" s="1" t="s">
        <v>458</v>
      </c>
      <c r="B116" s="62" t="s">
        <v>242</v>
      </c>
    </row>
    <row r="117" spans="1:2" ht="29" x14ac:dyDescent="0.35">
      <c r="A117" s="1" t="s">
        <v>459</v>
      </c>
      <c r="B117" s="61" t="s">
        <v>341</v>
      </c>
    </row>
    <row r="118" spans="1:2" ht="29" x14ac:dyDescent="0.35">
      <c r="A118" s="1" t="s">
        <v>460</v>
      </c>
      <c r="B118" s="61" t="s">
        <v>243</v>
      </c>
    </row>
    <row r="119" spans="1:2" ht="29" x14ac:dyDescent="0.35">
      <c r="A119" s="1" t="s">
        <v>461</v>
      </c>
      <c r="B119" s="61" t="s">
        <v>244</v>
      </c>
    </row>
    <row r="120" spans="1:2" ht="116" x14ac:dyDescent="0.35">
      <c r="A120" s="1" t="s">
        <v>462</v>
      </c>
      <c r="B120" s="62" t="s">
        <v>245</v>
      </c>
    </row>
    <row r="121" spans="1:2" x14ac:dyDescent="0.35">
      <c r="A121" s="1" t="s">
        <v>463</v>
      </c>
      <c r="B121" s="62" t="s">
        <v>246</v>
      </c>
    </row>
    <row r="122" spans="1:2" ht="43.5" x14ac:dyDescent="0.35">
      <c r="A122" s="1" t="s">
        <v>464</v>
      </c>
      <c r="B122" s="62" t="s">
        <v>247</v>
      </c>
    </row>
    <row r="123" spans="1:2" ht="87" x14ac:dyDescent="0.35">
      <c r="A123" s="1" t="s">
        <v>465</v>
      </c>
      <c r="B123" s="62" t="s">
        <v>248</v>
      </c>
    </row>
    <row r="124" spans="1:2" x14ac:dyDescent="0.35">
      <c r="A124" s="1" t="s">
        <v>466</v>
      </c>
      <c r="B124" s="62" t="s">
        <v>249</v>
      </c>
    </row>
    <row r="125" spans="1:2" ht="29" x14ac:dyDescent="0.35">
      <c r="A125" s="1" t="s">
        <v>467</v>
      </c>
      <c r="B125" s="62" t="s">
        <v>250</v>
      </c>
    </row>
    <row r="126" spans="1:2" ht="29" x14ac:dyDescent="0.35">
      <c r="A126" s="1" t="s">
        <v>468</v>
      </c>
      <c r="B126" s="30" t="s">
        <v>253</v>
      </c>
    </row>
    <row r="127" spans="1:2" ht="29" x14ac:dyDescent="0.35">
      <c r="A127" s="1" t="s">
        <v>469</v>
      </c>
      <c r="B127" s="30" t="s">
        <v>254</v>
      </c>
    </row>
  </sheetData>
  <autoFilter ref="A5:B5" xr:uid="{43B55A85-2D36-4A4F-9D9D-987933C9E54F}"/>
  <mergeCells count="1">
    <mergeCell ref="A2:B2"/>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24B68-A654-4649-BBE1-24DAC75DDE59}">
  <sheetPr>
    <tabColor theme="3" tint="0.39997558519241921"/>
  </sheetPr>
  <dimension ref="A1:N27"/>
  <sheetViews>
    <sheetView topLeftCell="A17" zoomScale="80" zoomScaleNormal="80" workbookViewId="0">
      <selection activeCell="F19" sqref="F19:F21"/>
    </sheetView>
  </sheetViews>
  <sheetFormatPr baseColWidth="10" defaultRowHeight="14.5" x14ac:dyDescent="0.35"/>
  <cols>
    <col min="1" max="14" width="17.7265625" customWidth="1"/>
  </cols>
  <sheetData>
    <row r="1" spans="1:14" ht="15" thickBot="1" x14ac:dyDescent="0.4"/>
    <row r="2" spans="1:14" ht="14.5" customHeight="1" x14ac:dyDescent="0.35">
      <c r="A2" s="167"/>
      <c r="B2" s="168"/>
      <c r="C2" s="172" t="s">
        <v>470</v>
      </c>
      <c r="D2" s="172"/>
      <c r="E2" s="172"/>
      <c r="F2" s="172"/>
      <c r="G2" s="172"/>
      <c r="H2" s="172"/>
      <c r="I2" s="172"/>
      <c r="J2" s="172"/>
      <c r="K2" s="172"/>
      <c r="L2" s="173"/>
      <c r="M2" s="176"/>
      <c r="N2" s="177"/>
    </row>
    <row r="3" spans="1:14" ht="14.5" customHeight="1" x14ac:dyDescent="0.35">
      <c r="A3" s="169"/>
      <c r="B3" s="154"/>
      <c r="C3" s="157"/>
      <c r="D3" s="157"/>
      <c r="E3" s="157"/>
      <c r="F3" s="157"/>
      <c r="G3" s="157"/>
      <c r="H3" s="157"/>
      <c r="I3" s="157"/>
      <c r="J3" s="157"/>
      <c r="K3" s="157"/>
      <c r="L3" s="158"/>
      <c r="M3" s="145"/>
      <c r="N3" s="178"/>
    </row>
    <row r="4" spans="1:14" ht="14.5" customHeight="1" x14ac:dyDescent="0.35">
      <c r="A4" s="169"/>
      <c r="B4" s="154"/>
      <c r="C4" s="157"/>
      <c r="D4" s="157"/>
      <c r="E4" s="157"/>
      <c r="F4" s="157"/>
      <c r="G4" s="157"/>
      <c r="H4" s="157"/>
      <c r="I4" s="157"/>
      <c r="J4" s="157"/>
      <c r="K4" s="157"/>
      <c r="L4" s="158"/>
      <c r="M4" s="145"/>
      <c r="N4" s="178"/>
    </row>
    <row r="5" spans="1:14" ht="14.5" customHeight="1" x14ac:dyDescent="0.35">
      <c r="A5" s="169"/>
      <c r="B5" s="154"/>
      <c r="C5" s="157"/>
      <c r="D5" s="157"/>
      <c r="E5" s="157"/>
      <c r="F5" s="157"/>
      <c r="G5" s="157"/>
      <c r="H5" s="157"/>
      <c r="I5" s="157"/>
      <c r="J5" s="157"/>
      <c r="K5" s="157"/>
      <c r="L5" s="158"/>
      <c r="M5" s="145"/>
      <c r="N5" s="178"/>
    </row>
    <row r="6" spans="1:14" ht="14.5" customHeight="1" x14ac:dyDescent="0.35">
      <c r="A6" s="169"/>
      <c r="B6" s="154"/>
      <c r="C6" s="157"/>
      <c r="D6" s="157"/>
      <c r="E6" s="157"/>
      <c r="F6" s="157"/>
      <c r="G6" s="157"/>
      <c r="H6" s="157"/>
      <c r="I6" s="157"/>
      <c r="J6" s="157"/>
      <c r="K6" s="157"/>
      <c r="L6" s="158"/>
      <c r="M6" s="145"/>
      <c r="N6" s="178"/>
    </row>
    <row r="7" spans="1:14" ht="14.5" customHeight="1" x14ac:dyDescent="0.35">
      <c r="A7" s="169"/>
      <c r="B7" s="154"/>
      <c r="C7" s="157"/>
      <c r="D7" s="157"/>
      <c r="E7" s="157"/>
      <c r="F7" s="157"/>
      <c r="G7" s="157"/>
      <c r="H7" s="157"/>
      <c r="I7" s="157"/>
      <c r="J7" s="157"/>
      <c r="K7" s="157"/>
      <c r="L7" s="158"/>
      <c r="M7" s="145"/>
      <c r="N7" s="178"/>
    </row>
    <row r="8" spans="1:14" ht="14.5" customHeight="1" x14ac:dyDescent="0.35">
      <c r="A8" s="169"/>
      <c r="B8" s="154"/>
      <c r="C8" s="157"/>
      <c r="D8" s="157"/>
      <c r="E8" s="157"/>
      <c r="F8" s="157"/>
      <c r="G8" s="157"/>
      <c r="H8" s="157"/>
      <c r="I8" s="157"/>
      <c r="J8" s="157"/>
      <c r="K8" s="157"/>
      <c r="L8" s="158"/>
      <c r="M8" s="145"/>
      <c r="N8" s="178"/>
    </row>
    <row r="9" spans="1:14" ht="14.5" customHeight="1" x14ac:dyDescent="0.35">
      <c r="A9" s="170"/>
      <c r="B9" s="171"/>
      <c r="C9" s="174"/>
      <c r="D9" s="174"/>
      <c r="E9" s="174"/>
      <c r="F9" s="174"/>
      <c r="G9" s="174"/>
      <c r="H9" s="174"/>
      <c r="I9" s="174"/>
      <c r="J9" s="174"/>
      <c r="K9" s="174"/>
      <c r="L9" s="175"/>
      <c r="M9" s="179"/>
      <c r="N9" s="180"/>
    </row>
    <row r="10" spans="1:14" ht="18.5" x14ac:dyDescent="0.35">
      <c r="A10" s="181" t="s">
        <v>255</v>
      </c>
      <c r="B10" s="147"/>
      <c r="C10" s="182">
        <f>'INFO VERIFICACIÓN'!C10</f>
        <v>0</v>
      </c>
      <c r="D10" s="182"/>
      <c r="E10" s="182"/>
      <c r="F10" s="182"/>
      <c r="G10" s="182"/>
      <c r="H10" s="182"/>
      <c r="I10" s="182"/>
      <c r="J10" s="182"/>
      <c r="K10" s="182"/>
      <c r="L10" s="182"/>
      <c r="M10" s="182"/>
      <c r="N10" s="183"/>
    </row>
    <row r="11" spans="1:14" ht="18.5" x14ac:dyDescent="0.35">
      <c r="A11" s="181" t="s">
        <v>256</v>
      </c>
      <c r="B11" s="147"/>
      <c r="C11" s="182">
        <f>'INFO VERIFICACIÓN'!C11</f>
        <v>0</v>
      </c>
      <c r="D11" s="182"/>
      <c r="E11" s="182"/>
      <c r="F11" s="182"/>
      <c r="G11" s="182"/>
      <c r="H11" s="182"/>
      <c r="I11" s="182"/>
      <c r="J11" s="182"/>
      <c r="K11" s="182"/>
      <c r="L11" s="182"/>
      <c r="M11" s="182"/>
      <c r="N11" s="183"/>
    </row>
    <row r="12" spans="1:14" ht="18.5" x14ac:dyDescent="0.35">
      <c r="A12" s="181" t="s">
        <v>257</v>
      </c>
      <c r="B12" s="147"/>
      <c r="C12" s="182">
        <f>'INFO VERIFICACIÓN'!C12</f>
        <v>0</v>
      </c>
      <c r="D12" s="182"/>
      <c r="E12" s="182"/>
      <c r="F12" s="182"/>
      <c r="G12" s="182"/>
      <c r="H12" s="182"/>
      <c r="I12" s="182"/>
      <c r="J12" s="182"/>
      <c r="K12" s="182"/>
      <c r="L12" s="182"/>
      <c r="M12" s="182"/>
      <c r="N12" s="183"/>
    </row>
    <row r="13" spans="1:14" ht="19" thickBot="1" x14ac:dyDescent="0.4">
      <c r="A13" s="193" t="s">
        <v>258</v>
      </c>
      <c r="B13" s="194"/>
      <c r="C13" s="182">
        <f>'INFO VERIFICACIÓN'!C13</f>
        <v>0</v>
      </c>
      <c r="D13" s="182"/>
      <c r="E13" s="182"/>
      <c r="F13" s="182"/>
      <c r="G13" s="182"/>
      <c r="H13" s="182"/>
      <c r="I13" s="182"/>
      <c r="J13" s="182"/>
      <c r="K13" s="182"/>
      <c r="L13" s="182"/>
      <c r="M13" s="182"/>
      <c r="N13" s="183"/>
    </row>
    <row r="14" spans="1:14" ht="15" thickBot="1" x14ac:dyDescent="0.4"/>
    <row r="15" spans="1:14" ht="21.5" thickBot="1" x14ac:dyDescent="0.55000000000000004">
      <c r="A15" s="184" t="s">
        <v>501</v>
      </c>
      <c r="B15" s="185"/>
      <c r="C15" s="185"/>
      <c r="D15" s="185"/>
      <c r="E15" s="185"/>
      <c r="F15" s="185"/>
      <c r="G15" s="185"/>
      <c r="H15" s="185"/>
      <c r="I15" s="185"/>
      <c r="J15" s="185"/>
      <c r="K15" s="185"/>
      <c r="L15" s="185"/>
      <c r="M15" s="185"/>
      <c r="N15" s="186"/>
    </row>
    <row r="18" spans="1:6" ht="31" x14ac:dyDescent="0.35">
      <c r="A18" s="187" t="s">
        <v>259</v>
      </c>
      <c r="B18" s="187"/>
      <c r="C18" s="187"/>
      <c r="D18" s="69" t="s">
        <v>474</v>
      </c>
      <c r="E18" s="69" t="s">
        <v>475</v>
      </c>
      <c r="F18" s="69" t="s">
        <v>485</v>
      </c>
    </row>
    <row r="19" spans="1:6" ht="18.5" x14ac:dyDescent="0.35">
      <c r="A19" s="191" t="s">
        <v>471</v>
      </c>
      <c r="B19" s="191"/>
      <c r="C19" s="191"/>
      <c r="D19" s="111">
        <f>CUESTIONARIO!H71</f>
        <v>0</v>
      </c>
      <c r="E19" s="71">
        <v>5</v>
      </c>
      <c r="F19" s="34" t="str">
        <f>+IF(D19=0,"Inexistente",(IF(D19=1,"inicial",(IF(D19=2,"Repetible",(IF(D19=3,"Definido",(IF(D19=4,"Administrado",IF(D19=5,"Optimizado","Sin diligenciar"))))))))))</f>
        <v>Inexistente</v>
      </c>
    </row>
    <row r="20" spans="1:6" ht="18.5" x14ac:dyDescent="0.35">
      <c r="A20" s="192" t="s">
        <v>472</v>
      </c>
      <c r="B20" s="192"/>
      <c r="C20" s="192"/>
      <c r="D20" s="111">
        <f>CUESTIONARIO!H72</f>
        <v>0</v>
      </c>
      <c r="E20" s="71">
        <v>5</v>
      </c>
      <c r="F20" s="34" t="str">
        <f t="shared" ref="F20:F21" si="0">+IF(D20=0,"Inexistente",(IF(D20=1,"inicial",(IF(D20=2,"Repetible",(IF(D20=3,"Definido",(IF(D20=4,"Administrado",IF(D20=5,"Optimizado","Sin diligenciar"))))))))))</f>
        <v>Inexistente</v>
      </c>
    </row>
    <row r="21" spans="1:6" ht="18.5" x14ac:dyDescent="0.35">
      <c r="A21" s="192" t="s">
        <v>473</v>
      </c>
      <c r="B21" s="192"/>
      <c r="C21" s="192"/>
      <c r="D21" s="111">
        <f>CUESTIONARIO!H73</f>
        <v>0</v>
      </c>
      <c r="E21" s="71">
        <v>5</v>
      </c>
      <c r="F21" s="34" t="str">
        <f t="shared" si="0"/>
        <v>Inexistente</v>
      </c>
    </row>
    <row r="22" spans="1:6" ht="18.5" x14ac:dyDescent="0.35">
      <c r="D22" s="109"/>
    </row>
    <row r="27" spans="1:6" ht="26.5" customHeight="1" x14ac:dyDescent="0.35">
      <c r="A27" s="188" t="s">
        <v>488</v>
      </c>
      <c r="B27" s="189"/>
      <c r="C27" s="189"/>
      <c r="D27" s="189"/>
      <c r="E27" s="190"/>
      <c r="F27" s="3" t="str">
        <f>IF(AND(D19=5,D20=5,D21=5),"SI","NO")</f>
        <v>NO</v>
      </c>
    </row>
  </sheetData>
  <mergeCells count="17">
    <mergeCell ref="A15:N15"/>
    <mergeCell ref="A18:C18"/>
    <mergeCell ref="A27:E27"/>
    <mergeCell ref="A11:B11"/>
    <mergeCell ref="C11:N11"/>
    <mergeCell ref="A19:C19"/>
    <mergeCell ref="A20:C20"/>
    <mergeCell ref="A21:C21"/>
    <mergeCell ref="A12:B12"/>
    <mergeCell ref="C12:N12"/>
    <mergeCell ref="A13:B13"/>
    <mergeCell ref="C13:N13"/>
    <mergeCell ref="A2:B9"/>
    <mergeCell ref="C2:L9"/>
    <mergeCell ref="M2:N9"/>
    <mergeCell ref="A10:B10"/>
    <mergeCell ref="C10:N10"/>
  </mergeCells>
  <conditionalFormatting sqref="F19:F21">
    <cfRule type="containsText" dxfId="19" priority="3" operator="containsText" text="Optimizado">
      <formula>NOT(ISERROR(SEARCH("Optimizado",F19)))</formula>
    </cfRule>
    <cfRule type="containsText" dxfId="18" priority="4" operator="containsText" text="Administrado">
      <formula>NOT(ISERROR(SEARCH("Administrado",F19)))</formula>
    </cfRule>
    <cfRule type="containsText" dxfId="17" priority="5" operator="containsText" text="Definido">
      <formula>NOT(ISERROR(SEARCH("Definido",F19)))</formula>
    </cfRule>
    <cfRule type="containsText" dxfId="16" priority="6" operator="containsText" text="Repetible">
      <formula>NOT(ISERROR(SEARCH("Repetible",F19)))</formula>
    </cfRule>
    <cfRule type="containsText" dxfId="15" priority="7" operator="containsText" text="Inicial">
      <formula>NOT(ISERROR(SEARCH("Inicial",F19)))</formula>
    </cfRule>
    <cfRule type="containsText" dxfId="14" priority="8" operator="containsText" text="Inexistente">
      <formula>NOT(ISERROR(SEARCH("Inexistente",F19)))</formula>
    </cfRule>
  </conditionalFormatting>
  <conditionalFormatting sqref="F27">
    <cfRule type="cellIs" dxfId="13" priority="1" operator="equal">
      <formula>"NO"</formula>
    </cfRule>
    <cfRule type="cellIs" dxfId="12" priority="2" operator="equal">
      <formula>"SI"</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D7220-2706-40D6-9501-26DF8062DA2F}">
  <sheetPr>
    <tabColor theme="3" tint="0.39997558519241921"/>
    <pageSetUpPr fitToPage="1"/>
  </sheetPr>
  <dimension ref="A1:N53"/>
  <sheetViews>
    <sheetView topLeftCell="C22" zoomScale="80" zoomScaleNormal="80" workbookViewId="0">
      <selection activeCell="S32" sqref="S32"/>
    </sheetView>
  </sheetViews>
  <sheetFormatPr baseColWidth="10" defaultRowHeight="14.5" x14ac:dyDescent="0.35"/>
  <cols>
    <col min="1" max="1" width="17" customWidth="1"/>
    <col min="2" max="2" width="22" customWidth="1"/>
    <col min="3" max="3" width="15.7265625" customWidth="1"/>
    <col min="4" max="4" width="16.81640625" customWidth="1"/>
    <col min="5" max="5" width="13.54296875" bestFit="1" customWidth="1"/>
    <col min="6" max="6" width="16.1796875" customWidth="1"/>
    <col min="7" max="7" width="16.453125" customWidth="1"/>
    <col min="13" max="13" width="18" customWidth="1"/>
    <col min="14" max="14" width="16.81640625" customWidth="1"/>
  </cols>
  <sheetData>
    <row r="1" spans="1:14" ht="15" thickBot="1" x14ac:dyDescent="0.4">
      <c r="B1" s="66"/>
    </row>
    <row r="2" spans="1:14" x14ac:dyDescent="0.35">
      <c r="A2" s="167"/>
      <c r="B2" s="168"/>
      <c r="C2" s="172" t="s">
        <v>517</v>
      </c>
      <c r="D2" s="172"/>
      <c r="E2" s="172"/>
      <c r="F2" s="172"/>
      <c r="G2" s="172"/>
      <c r="H2" s="172"/>
      <c r="I2" s="172"/>
      <c r="J2" s="172"/>
      <c r="K2" s="172"/>
      <c r="L2" s="173"/>
      <c r="M2" s="176"/>
      <c r="N2" s="177"/>
    </row>
    <row r="3" spans="1:14" x14ac:dyDescent="0.35">
      <c r="A3" s="169"/>
      <c r="B3" s="154"/>
      <c r="C3" s="157"/>
      <c r="D3" s="157"/>
      <c r="E3" s="157"/>
      <c r="F3" s="157"/>
      <c r="G3" s="157"/>
      <c r="H3" s="157"/>
      <c r="I3" s="157"/>
      <c r="J3" s="157"/>
      <c r="K3" s="157"/>
      <c r="L3" s="158"/>
      <c r="M3" s="145"/>
      <c r="N3" s="178"/>
    </row>
    <row r="4" spans="1:14" x14ac:dyDescent="0.35">
      <c r="A4" s="169"/>
      <c r="B4" s="154"/>
      <c r="C4" s="157"/>
      <c r="D4" s="157"/>
      <c r="E4" s="157"/>
      <c r="F4" s="157"/>
      <c r="G4" s="157"/>
      <c r="H4" s="157"/>
      <c r="I4" s="157"/>
      <c r="J4" s="157"/>
      <c r="K4" s="157"/>
      <c r="L4" s="158"/>
      <c r="M4" s="145"/>
      <c r="N4" s="178"/>
    </row>
    <row r="5" spans="1:14" x14ac:dyDescent="0.35">
      <c r="A5" s="169"/>
      <c r="B5" s="154"/>
      <c r="C5" s="157"/>
      <c r="D5" s="157"/>
      <c r="E5" s="157"/>
      <c r="F5" s="157"/>
      <c r="G5" s="157"/>
      <c r="H5" s="157"/>
      <c r="I5" s="157"/>
      <c r="J5" s="157"/>
      <c r="K5" s="157"/>
      <c r="L5" s="158"/>
      <c r="M5" s="145"/>
      <c r="N5" s="178"/>
    </row>
    <row r="6" spans="1:14" x14ac:dyDescent="0.35">
      <c r="A6" s="169"/>
      <c r="B6" s="154"/>
      <c r="C6" s="157"/>
      <c r="D6" s="157"/>
      <c r="E6" s="157"/>
      <c r="F6" s="157"/>
      <c r="G6" s="157"/>
      <c r="H6" s="157"/>
      <c r="I6" s="157"/>
      <c r="J6" s="157"/>
      <c r="K6" s="157"/>
      <c r="L6" s="158"/>
      <c r="M6" s="145"/>
      <c r="N6" s="178"/>
    </row>
    <row r="7" spans="1:14" x14ac:dyDescent="0.35">
      <c r="A7" s="169"/>
      <c r="B7" s="154"/>
      <c r="C7" s="157"/>
      <c r="D7" s="157"/>
      <c r="E7" s="157"/>
      <c r="F7" s="157"/>
      <c r="G7" s="157"/>
      <c r="H7" s="157"/>
      <c r="I7" s="157"/>
      <c r="J7" s="157"/>
      <c r="K7" s="157"/>
      <c r="L7" s="158"/>
      <c r="M7" s="145"/>
      <c r="N7" s="178"/>
    </row>
    <row r="8" spans="1:14" x14ac:dyDescent="0.35">
      <c r="A8" s="169"/>
      <c r="B8" s="154"/>
      <c r="C8" s="157"/>
      <c r="D8" s="157"/>
      <c r="E8" s="157"/>
      <c r="F8" s="157"/>
      <c r="G8" s="157"/>
      <c r="H8" s="157"/>
      <c r="I8" s="157"/>
      <c r="J8" s="157"/>
      <c r="K8" s="157"/>
      <c r="L8" s="158"/>
      <c r="M8" s="145"/>
      <c r="N8" s="178"/>
    </row>
    <row r="9" spans="1:14" x14ac:dyDescent="0.35">
      <c r="A9" s="170"/>
      <c r="B9" s="171"/>
      <c r="C9" s="157"/>
      <c r="D9" s="157"/>
      <c r="E9" s="157"/>
      <c r="F9" s="157"/>
      <c r="G9" s="157"/>
      <c r="H9" s="157"/>
      <c r="I9" s="157"/>
      <c r="J9" s="157"/>
      <c r="K9" s="157"/>
      <c r="L9" s="158"/>
      <c r="M9" s="179"/>
      <c r="N9" s="180"/>
    </row>
    <row r="10" spans="1:14" ht="18.5" x14ac:dyDescent="0.35">
      <c r="A10" s="195" t="s">
        <v>255</v>
      </c>
      <c r="B10" s="196"/>
      <c r="C10" s="182">
        <f>'INFO VERIFICACIÓN'!C10</f>
        <v>0</v>
      </c>
      <c r="D10" s="182"/>
      <c r="E10" s="182"/>
      <c r="F10" s="182"/>
      <c r="G10" s="182"/>
      <c r="H10" s="182"/>
      <c r="I10" s="182"/>
      <c r="J10" s="182"/>
      <c r="K10" s="182"/>
      <c r="L10" s="182"/>
      <c r="M10" s="182"/>
      <c r="N10" s="183"/>
    </row>
    <row r="11" spans="1:14" ht="18.5" x14ac:dyDescent="0.35">
      <c r="A11" s="195" t="s">
        <v>256</v>
      </c>
      <c r="B11" s="196"/>
      <c r="C11" s="182">
        <f>'INFO VERIFICACIÓN'!C11</f>
        <v>0</v>
      </c>
      <c r="D11" s="182"/>
      <c r="E11" s="182"/>
      <c r="F11" s="182"/>
      <c r="G11" s="182"/>
      <c r="H11" s="182"/>
      <c r="I11" s="182"/>
      <c r="J11" s="182"/>
      <c r="K11" s="182"/>
      <c r="L11" s="182"/>
      <c r="M11" s="182"/>
      <c r="N11" s="183"/>
    </row>
    <row r="12" spans="1:14" ht="18.5" x14ac:dyDescent="0.35">
      <c r="A12" s="195" t="s">
        <v>257</v>
      </c>
      <c r="B12" s="196"/>
      <c r="C12" s="182">
        <f>'INFO VERIFICACIÓN'!C12</f>
        <v>0</v>
      </c>
      <c r="D12" s="182"/>
      <c r="E12" s="182"/>
      <c r="F12" s="182"/>
      <c r="G12" s="182"/>
      <c r="H12" s="182"/>
      <c r="I12" s="182"/>
      <c r="J12" s="182"/>
      <c r="K12" s="182"/>
      <c r="L12" s="182"/>
      <c r="M12" s="182"/>
      <c r="N12" s="183"/>
    </row>
    <row r="13" spans="1:14" ht="19" thickBot="1" x14ac:dyDescent="0.4">
      <c r="A13" s="203" t="s">
        <v>258</v>
      </c>
      <c r="B13" s="204"/>
      <c r="C13" s="182">
        <f>'INFO VERIFICACIÓN'!C13</f>
        <v>0</v>
      </c>
      <c r="D13" s="182"/>
      <c r="E13" s="182"/>
      <c r="F13" s="182"/>
      <c r="G13" s="182"/>
      <c r="H13" s="182"/>
      <c r="I13" s="182"/>
      <c r="J13" s="182"/>
      <c r="K13" s="182"/>
      <c r="L13" s="182"/>
      <c r="M13" s="182"/>
      <c r="N13" s="183"/>
    </row>
    <row r="14" spans="1:14" ht="15" thickBot="1" x14ac:dyDescent="0.4"/>
    <row r="15" spans="1:14" ht="21.5" thickBot="1" x14ac:dyDescent="0.55000000000000004">
      <c r="A15" s="184" t="s">
        <v>518</v>
      </c>
      <c r="B15" s="185"/>
      <c r="C15" s="185"/>
      <c r="D15" s="185"/>
      <c r="E15" s="185"/>
      <c r="F15" s="185"/>
      <c r="G15" s="185"/>
      <c r="H15" s="185"/>
      <c r="I15" s="185"/>
      <c r="J15" s="185"/>
      <c r="K15" s="185"/>
      <c r="L15" s="185"/>
      <c r="M15" s="185"/>
      <c r="N15" s="186"/>
    </row>
    <row r="16" spans="1:14" ht="15" thickBot="1" x14ac:dyDescent="0.4"/>
    <row r="17" spans="1:6" ht="15.5" x14ac:dyDescent="0.35">
      <c r="A17" s="67"/>
      <c r="B17" s="205"/>
      <c r="C17" s="205"/>
      <c r="D17" s="205"/>
      <c r="E17" s="205"/>
      <c r="F17" s="206"/>
    </row>
    <row r="18" spans="1:6" ht="31" x14ac:dyDescent="0.35">
      <c r="A18" s="207" t="s">
        <v>482</v>
      </c>
      <c r="B18" s="208"/>
      <c r="C18" s="209"/>
      <c r="D18" s="69" t="s">
        <v>483</v>
      </c>
      <c r="E18" s="70" t="s">
        <v>484</v>
      </c>
      <c r="F18" s="69" t="s">
        <v>486</v>
      </c>
    </row>
    <row r="19" spans="1:6" ht="22.5" customHeight="1" x14ac:dyDescent="0.35">
      <c r="A19" s="210" t="s">
        <v>476</v>
      </c>
      <c r="B19" s="211"/>
      <c r="C19" s="212"/>
      <c r="D19" s="110">
        <f>CUESTIONARIO!H6</f>
        <v>0</v>
      </c>
      <c r="E19" s="72">
        <v>1</v>
      </c>
      <c r="F19" s="34" t="str">
        <f>IF(D19=1,"Cumple",IF(D19=0,"No cumple","Sin diligenciar"))</f>
        <v>No cumple</v>
      </c>
    </row>
    <row r="20" spans="1:6" ht="31.5" customHeight="1" x14ac:dyDescent="0.35">
      <c r="A20" s="200" t="s">
        <v>481</v>
      </c>
      <c r="B20" s="201"/>
      <c r="C20" s="202"/>
      <c r="D20" s="110">
        <f>CUESTIONARIO!H10</f>
        <v>0</v>
      </c>
      <c r="E20" s="72">
        <v>1</v>
      </c>
      <c r="F20" s="34" t="str">
        <f t="shared" ref="F20:F24" si="0">IF(D20=1,"Cumple",IF(D20=0,"No cumple","Sin diligenciar"))</f>
        <v>No cumple</v>
      </c>
    </row>
    <row r="21" spans="1:6" ht="33.75" customHeight="1" x14ac:dyDescent="0.35">
      <c r="A21" s="200" t="s">
        <v>477</v>
      </c>
      <c r="B21" s="201"/>
      <c r="C21" s="202"/>
      <c r="D21" s="110">
        <f>CUESTIONARIO!H22</f>
        <v>0</v>
      </c>
      <c r="E21" s="72">
        <v>1</v>
      </c>
      <c r="F21" s="34" t="str">
        <f t="shared" si="0"/>
        <v>No cumple</v>
      </c>
    </row>
    <row r="22" spans="1:6" ht="30" customHeight="1" x14ac:dyDescent="0.35">
      <c r="A22" s="200" t="s">
        <v>478</v>
      </c>
      <c r="B22" s="201"/>
      <c r="C22" s="202"/>
      <c r="D22" s="110">
        <f>CUESTIONARIO!H34</f>
        <v>0</v>
      </c>
      <c r="E22" s="72">
        <v>1</v>
      </c>
      <c r="F22" s="34" t="str">
        <f t="shared" si="0"/>
        <v>No cumple</v>
      </c>
    </row>
    <row r="23" spans="1:6" ht="30" customHeight="1" x14ac:dyDescent="0.35">
      <c r="A23" s="200" t="s">
        <v>479</v>
      </c>
      <c r="B23" s="201"/>
      <c r="C23" s="202"/>
      <c r="D23" s="110">
        <f>CUESTIONARIO!H39</f>
        <v>0</v>
      </c>
      <c r="E23" s="72">
        <v>1</v>
      </c>
      <c r="F23" s="34" t="str">
        <f t="shared" si="0"/>
        <v>No cumple</v>
      </c>
    </row>
    <row r="24" spans="1:6" ht="30" customHeight="1" x14ac:dyDescent="0.35">
      <c r="A24" s="200" t="s">
        <v>480</v>
      </c>
      <c r="B24" s="201"/>
      <c r="C24" s="202"/>
      <c r="D24" s="110">
        <f>CUESTIONARIO!H43</f>
        <v>0</v>
      </c>
      <c r="E24" s="72">
        <v>1</v>
      </c>
      <c r="F24" s="34" t="str">
        <f t="shared" si="0"/>
        <v>No cumple</v>
      </c>
    </row>
    <row r="28" spans="1:6" s="117" customFormat="1" ht="26.5" customHeight="1" x14ac:dyDescent="0.35">
      <c r="A28" s="197" t="s">
        <v>488</v>
      </c>
      <c r="B28" s="198"/>
      <c r="C28" s="198"/>
      <c r="D28" s="199"/>
      <c r="E28" s="34" t="str">
        <f>IF(AND(D19=1,D20=1,D21=1,D22=1,D23=1,D24=1),"SI","NO")</f>
        <v>NO</v>
      </c>
    </row>
    <row r="31" spans="1:6" ht="26.25" customHeight="1" x14ac:dyDescent="0.35"/>
    <row r="33" spans="1:14" ht="21" x14ac:dyDescent="0.5">
      <c r="B33" s="59"/>
      <c r="C33" s="57"/>
      <c r="D33" s="57"/>
      <c r="E33" s="57"/>
      <c r="F33" s="57"/>
      <c r="G33" s="57"/>
      <c r="H33" s="57"/>
      <c r="I33" s="57"/>
      <c r="J33" s="57"/>
      <c r="K33" s="57"/>
      <c r="L33" s="57"/>
      <c r="M33" s="57"/>
      <c r="N33" s="57"/>
    </row>
    <row r="36" spans="1:14" ht="15" hidden="1" thickBot="1" x14ac:dyDescent="0.4">
      <c r="A36" s="76" t="s">
        <v>264</v>
      </c>
      <c r="C36" s="77" t="s">
        <v>265</v>
      </c>
    </row>
    <row r="37" spans="1:14" hidden="1" x14ac:dyDescent="0.35">
      <c r="A37" s="78" t="s">
        <v>266</v>
      </c>
      <c r="C37" s="79">
        <v>60</v>
      </c>
    </row>
    <row r="38" spans="1:14" hidden="1" x14ac:dyDescent="0.35">
      <c r="A38" s="80" t="s">
        <v>267</v>
      </c>
      <c r="C38" s="79">
        <v>60</v>
      </c>
    </row>
    <row r="39" spans="1:14" hidden="1" x14ac:dyDescent="0.35">
      <c r="A39" s="80" t="s">
        <v>268</v>
      </c>
      <c r="C39" s="79">
        <v>60</v>
      </c>
    </row>
    <row r="40" spans="1:14" hidden="1" x14ac:dyDescent="0.35">
      <c r="A40" s="80" t="s">
        <v>269</v>
      </c>
      <c r="C40" s="79">
        <v>60</v>
      </c>
    </row>
    <row r="41" spans="1:14" ht="15" hidden="1" thickBot="1" x14ac:dyDescent="0.4">
      <c r="A41" s="81" t="s">
        <v>270</v>
      </c>
      <c r="C41" s="79">
        <v>60</v>
      </c>
    </row>
    <row r="42" spans="1:14" ht="15" hidden="1" thickBot="1" x14ac:dyDescent="0.4">
      <c r="A42" s="82" t="s">
        <v>271</v>
      </c>
      <c r="C42" s="83"/>
    </row>
    <row r="43" spans="1:14" x14ac:dyDescent="0.35">
      <c r="A43" s="84"/>
      <c r="B43" s="85"/>
    </row>
    <row r="44" spans="1:14" x14ac:dyDescent="0.35">
      <c r="A44" s="84"/>
      <c r="B44" s="85"/>
    </row>
    <row r="45" spans="1:14" x14ac:dyDescent="0.35">
      <c r="A45" s="84"/>
      <c r="B45" s="85"/>
    </row>
    <row r="46" spans="1:14" x14ac:dyDescent="0.35">
      <c r="A46" s="84"/>
      <c r="B46" s="85"/>
    </row>
    <row r="47" spans="1:14" x14ac:dyDescent="0.35">
      <c r="A47" s="84"/>
      <c r="B47" s="85"/>
    </row>
    <row r="48" spans="1:14" x14ac:dyDescent="0.35">
      <c r="A48" s="84"/>
      <c r="B48" s="85"/>
    </row>
    <row r="49" spans="1:2" x14ac:dyDescent="0.35">
      <c r="A49" s="84"/>
      <c r="B49" s="85"/>
    </row>
    <row r="50" spans="1:2" x14ac:dyDescent="0.35">
      <c r="A50" s="84"/>
      <c r="B50" s="85"/>
    </row>
    <row r="51" spans="1:2" x14ac:dyDescent="0.35">
      <c r="A51" s="84"/>
      <c r="B51" s="85"/>
    </row>
    <row r="52" spans="1:2" x14ac:dyDescent="0.35">
      <c r="A52" s="84"/>
      <c r="B52" s="85"/>
    </row>
    <row r="53" spans="1:2" x14ac:dyDescent="0.35">
      <c r="A53" s="84"/>
      <c r="B53" s="85"/>
    </row>
  </sheetData>
  <mergeCells count="21">
    <mergeCell ref="A23:C23"/>
    <mergeCell ref="A22:C22"/>
    <mergeCell ref="A19:C19"/>
    <mergeCell ref="A20:C20"/>
    <mergeCell ref="A21:C21"/>
    <mergeCell ref="A11:B11"/>
    <mergeCell ref="C11:N11"/>
    <mergeCell ref="A28:D28"/>
    <mergeCell ref="A2:B9"/>
    <mergeCell ref="C2:L9"/>
    <mergeCell ref="M2:N9"/>
    <mergeCell ref="A10:B10"/>
    <mergeCell ref="C10:N10"/>
    <mergeCell ref="A24:C24"/>
    <mergeCell ref="A12:B12"/>
    <mergeCell ref="C12:N12"/>
    <mergeCell ref="A13:B13"/>
    <mergeCell ref="C13:N13"/>
    <mergeCell ref="A15:N15"/>
    <mergeCell ref="B17:F17"/>
    <mergeCell ref="A18:C18"/>
  </mergeCells>
  <conditionalFormatting sqref="E28">
    <cfRule type="cellIs" dxfId="11" priority="1" operator="equal">
      <formula>"NO"</formula>
    </cfRule>
    <cfRule type="cellIs" dxfId="10" priority="2" operator="equal">
      <formula>"SI"</formula>
    </cfRule>
  </conditionalFormatting>
  <conditionalFormatting sqref="F19:F24">
    <cfRule type="containsText" dxfId="9" priority="3" operator="containsText" text="Cumple">
      <formula>NOT(ISERROR(SEARCH("Cumple",F19)))</formula>
    </cfRule>
    <cfRule type="containsText" dxfId="8" priority="8" operator="containsText" text="No cumple">
      <formula>NOT(ISERROR(SEARCH("No cumple",F19)))</formula>
    </cfRule>
  </conditionalFormatting>
  <pageMargins left="0.7" right="0.7" top="0.75" bottom="0.75" header="0.3" footer="0.3"/>
  <pageSetup scale="59" orientation="landscape"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6F59C-060D-4509-837C-CB5E11527886}">
  <sheetPr>
    <tabColor theme="3" tint="0.39997558519241921"/>
    <pageSetUpPr fitToPage="1"/>
  </sheetPr>
  <dimension ref="A1:N54"/>
  <sheetViews>
    <sheetView topLeftCell="A18" zoomScale="80" zoomScaleNormal="80" workbookViewId="0">
      <selection activeCell="Q33" sqref="Q33"/>
    </sheetView>
  </sheetViews>
  <sheetFormatPr baseColWidth="10" defaultRowHeight="14.5" x14ac:dyDescent="0.35"/>
  <cols>
    <col min="1" max="3" width="17.7265625" customWidth="1"/>
    <col min="4" max="4" width="22.453125" customWidth="1"/>
    <col min="5" max="14" width="17.7265625" customWidth="1"/>
  </cols>
  <sheetData>
    <row r="1" spans="1:14" ht="15" thickBot="1" x14ac:dyDescent="0.4">
      <c r="B1" s="66"/>
    </row>
    <row r="2" spans="1:14" x14ac:dyDescent="0.35">
      <c r="A2" s="167"/>
      <c r="B2" s="168"/>
      <c r="C2" s="172" t="s">
        <v>502</v>
      </c>
      <c r="D2" s="172"/>
      <c r="E2" s="172"/>
      <c r="F2" s="172"/>
      <c r="G2" s="172"/>
      <c r="H2" s="172"/>
      <c r="I2" s="172"/>
      <c r="J2" s="172"/>
      <c r="K2" s="172"/>
      <c r="L2" s="173"/>
      <c r="M2" s="176"/>
      <c r="N2" s="177"/>
    </row>
    <row r="3" spans="1:14" x14ac:dyDescent="0.35">
      <c r="A3" s="169"/>
      <c r="B3" s="154"/>
      <c r="C3" s="157"/>
      <c r="D3" s="157"/>
      <c r="E3" s="157"/>
      <c r="F3" s="157"/>
      <c r="G3" s="157"/>
      <c r="H3" s="157"/>
      <c r="I3" s="157"/>
      <c r="J3" s="157"/>
      <c r="K3" s="157"/>
      <c r="L3" s="158"/>
      <c r="M3" s="145"/>
      <c r="N3" s="178"/>
    </row>
    <row r="4" spans="1:14" x14ac:dyDescent="0.35">
      <c r="A4" s="169"/>
      <c r="B4" s="154"/>
      <c r="C4" s="157"/>
      <c r="D4" s="157"/>
      <c r="E4" s="157"/>
      <c r="F4" s="157"/>
      <c r="G4" s="157"/>
      <c r="H4" s="157"/>
      <c r="I4" s="157"/>
      <c r="J4" s="157"/>
      <c r="K4" s="157"/>
      <c r="L4" s="158"/>
      <c r="M4" s="145"/>
      <c r="N4" s="178"/>
    </row>
    <row r="5" spans="1:14" x14ac:dyDescent="0.35">
      <c r="A5" s="169"/>
      <c r="B5" s="154"/>
      <c r="C5" s="157"/>
      <c r="D5" s="157"/>
      <c r="E5" s="157"/>
      <c r="F5" s="157"/>
      <c r="G5" s="157"/>
      <c r="H5" s="157"/>
      <c r="I5" s="157"/>
      <c r="J5" s="157"/>
      <c r="K5" s="157"/>
      <c r="L5" s="158"/>
      <c r="M5" s="145"/>
      <c r="N5" s="178"/>
    </row>
    <row r="6" spans="1:14" x14ac:dyDescent="0.35">
      <c r="A6" s="169"/>
      <c r="B6" s="154"/>
      <c r="C6" s="157"/>
      <c r="D6" s="157"/>
      <c r="E6" s="157"/>
      <c r="F6" s="157"/>
      <c r="G6" s="157"/>
      <c r="H6" s="157"/>
      <c r="I6" s="157"/>
      <c r="J6" s="157"/>
      <c r="K6" s="157"/>
      <c r="L6" s="158"/>
      <c r="M6" s="145"/>
      <c r="N6" s="178"/>
    </row>
    <row r="7" spans="1:14" x14ac:dyDescent="0.35">
      <c r="A7" s="169"/>
      <c r="B7" s="154"/>
      <c r="C7" s="157"/>
      <c r="D7" s="157"/>
      <c r="E7" s="157"/>
      <c r="F7" s="157"/>
      <c r="G7" s="157"/>
      <c r="H7" s="157"/>
      <c r="I7" s="157"/>
      <c r="J7" s="157"/>
      <c r="K7" s="157"/>
      <c r="L7" s="158"/>
      <c r="M7" s="145"/>
      <c r="N7" s="178"/>
    </row>
    <row r="8" spans="1:14" x14ac:dyDescent="0.35">
      <c r="A8" s="169"/>
      <c r="B8" s="154"/>
      <c r="C8" s="157"/>
      <c r="D8" s="157"/>
      <c r="E8" s="157"/>
      <c r="F8" s="157"/>
      <c r="G8" s="157"/>
      <c r="H8" s="157"/>
      <c r="I8" s="157"/>
      <c r="J8" s="157"/>
      <c r="K8" s="157"/>
      <c r="L8" s="158"/>
      <c r="M8" s="145"/>
      <c r="N8" s="178"/>
    </row>
    <row r="9" spans="1:14" x14ac:dyDescent="0.35">
      <c r="A9" s="170"/>
      <c r="B9" s="171"/>
      <c r="C9" s="157"/>
      <c r="D9" s="157"/>
      <c r="E9" s="157"/>
      <c r="F9" s="157"/>
      <c r="G9" s="157"/>
      <c r="H9" s="157"/>
      <c r="I9" s="157"/>
      <c r="J9" s="157"/>
      <c r="K9" s="157"/>
      <c r="L9" s="158"/>
      <c r="M9" s="179"/>
      <c r="N9" s="180"/>
    </row>
    <row r="10" spans="1:14" ht="18.5" x14ac:dyDescent="0.35">
      <c r="A10" s="181" t="s">
        <v>255</v>
      </c>
      <c r="B10" s="147"/>
      <c r="C10" s="182">
        <f>'INFO VERIFICACIÓN'!C10</f>
        <v>0</v>
      </c>
      <c r="D10" s="182"/>
      <c r="E10" s="182"/>
      <c r="F10" s="182"/>
      <c r="G10" s="182"/>
      <c r="H10" s="182"/>
      <c r="I10" s="182"/>
      <c r="J10" s="182"/>
      <c r="K10" s="182"/>
      <c r="L10" s="182"/>
      <c r="M10" s="182"/>
      <c r="N10" s="183"/>
    </row>
    <row r="11" spans="1:14" ht="18.5" x14ac:dyDescent="0.35">
      <c r="A11" s="181" t="s">
        <v>256</v>
      </c>
      <c r="B11" s="147"/>
      <c r="C11" s="182">
        <f>'INFO VERIFICACIÓN'!C11</f>
        <v>0</v>
      </c>
      <c r="D11" s="182"/>
      <c r="E11" s="182"/>
      <c r="F11" s="182"/>
      <c r="G11" s="182"/>
      <c r="H11" s="182"/>
      <c r="I11" s="182"/>
      <c r="J11" s="182"/>
      <c r="K11" s="182"/>
      <c r="L11" s="182"/>
      <c r="M11" s="182"/>
      <c r="N11" s="183"/>
    </row>
    <row r="12" spans="1:14" ht="18.5" x14ac:dyDescent="0.35">
      <c r="A12" s="181" t="s">
        <v>257</v>
      </c>
      <c r="B12" s="147"/>
      <c r="C12" s="182">
        <f>'INFO VERIFICACIÓN'!C12</f>
        <v>0</v>
      </c>
      <c r="D12" s="182"/>
      <c r="E12" s="182"/>
      <c r="F12" s="182"/>
      <c r="G12" s="182"/>
      <c r="H12" s="182"/>
      <c r="I12" s="182"/>
      <c r="J12" s="182"/>
      <c r="K12" s="182"/>
      <c r="L12" s="182"/>
      <c r="M12" s="182"/>
      <c r="N12" s="183"/>
    </row>
    <row r="13" spans="1:14" ht="19" thickBot="1" x14ac:dyDescent="0.4">
      <c r="A13" s="193" t="s">
        <v>258</v>
      </c>
      <c r="B13" s="194"/>
      <c r="C13" s="182">
        <f>'INFO VERIFICACIÓN'!C13</f>
        <v>0</v>
      </c>
      <c r="D13" s="182"/>
      <c r="E13" s="182"/>
      <c r="F13" s="182"/>
      <c r="G13" s="182"/>
      <c r="H13" s="182"/>
      <c r="I13" s="182"/>
      <c r="J13" s="182"/>
      <c r="K13" s="182"/>
      <c r="L13" s="182"/>
      <c r="M13" s="182"/>
      <c r="N13" s="183"/>
    </row>
    <row r="14" spans="1:14" ht="15" thickBot="1" x14ac:dyDescent="0.4"/>
    <row r="15" spans="1:14" ht="21.5" thickBot="1" x14ac:dyDescent="0.55000000000000004">
      <c r="A15" s="184" t="s">
        <v>503</v>
      </c>
      <c r="B15" s="185"/>
      <c r="C15" s="185"/>
      <c r="D15" s="185"/>
      <c r="E15" s="185"/>
      <c r="F15" s="185"/>
      <c r="G15" s="185"/>
      <c r="H15" s="185"/>
      <c r="I15" s="185"/>
      <c r="J15" s="185"/>
      <c r="K15" s="185"/>
      <c r="L15" s="185"/>
      <c r="M15" s="185"/>
      <c r="N15" s="186"/>
    </row>
    <row r="16" spans="1:14" ht="15" thickBot="1" x14ac:dyDescent="0.4"/>
    <row r="17" spans="1:7" ht="15.5" x14ac:dyDescent="0.35">
      <c r="A17" s="67"/>
      <c r="B17" s="213"/>
      <c r="C17" s="214"/>
      <c r="D17" s="214"/>
      <c r="E17" s="214"/>
      <c r="F17" s="215"/>
    </row>
    <row r="18" spans="1:7" ht="31" x14ac:dyDescent="0.35">
      <c r="A18" s="68"/>
      <c r="B18" s="207" t="s">
        <v>487</v>
      </c>
      <c r="C18" s="208"/>
      <c r="D18" s="209"/>
      <c r="E18" s="69" t="s">
        <v>260</v>
      </c>
      <c r="F18" s="70" t="s">
        <v>261</v>
      </c>
      <c r="G18" s="69" t="s">
        <v>262</v>
      </c>
    </row>
    <row r="19" spans="1:7" ht="22.5" customHeight="1" x14ac:dyDescent="0.35">
      <c r="A19" s="87" t="s">
        <v>490</v>
      </c>
      <c r="B19" s="216" t="s">
        <v>489</v>
      </c>
      <c r="C19" s="217"/>
      <c r="D19" s="218"/>
      <c r="E19" s="110">
        <f>CUESTIONARIO!H47</f>
        <v>0</v>
      </c>
      <c r="F19" s="72">
        <v>5</v>
      </c>
      <c r="G19" s="34" t="str">
        <f t="shared" ref="G19:G25" si="0">+IF(E19=0,"Inexistente",(IF(E19=1,"inicial",(IF(E19=2,"Repetible",(IF(E19=3,"Definido",(IF(E19=4,"Administrado","Optimizado")))))))))</f>
        <v>Inexistente</v>
      </c>
    </row>
    <row r="20" spans="1:7" ht="31.5" customHeight="1" x14ac:dyDescent="0.35">
      <c r="A20" s="73" t="s">
        <v>491</v>
      </c>
      <c r="B20" s="219" t="s">
        <v>492</v>
      </c>
      <c r="C20" s="220"/>
      <c r="D20" s="221"/>
      <c r="E20" s="110">
        <f>CUESTIONARIO!H74</f>
        <v>0</v>
      </c>
      <c r="F20" s="72">
        <v>5</v>
      </c>
      <c r="G20" s="34" t="str">
        <f t="shared" si="0"/>
        <v>Inexistente</v>
      </c>
    </row>
    <row r="21" spans="1:7" ht="33.75" customHeight="1" x14ac:dyDescent="0.35">
      <c r="A21" s="73" t="s">
        <v>496</v>
      </c>
      <c r="B21" s="219" t="s">
        <v>493</v>
      </c>
      <c r="C21" s="220"/>
      <c r="D21" s="221"/>
      <c r="E21" s="110">
        <f>CUESTIONARIO!H91</f>
        <v>0</v>
      </c>
      <c r="F21" s="72">
        <v>5</v>
      </c>
      <c r="G21" s="34" t="str">
        <f t="shared" si="0"/>
        <v>Inexistente</v>
      </c>
    </row>
    <row r="22" spans="1:7" ht="30" customHeight="1" x14ac:dyDescent="0.35">
      <c r="A22" s="73" t="s">
        <v>497</v>
      </c>
      <c r="B22" s="192" t="s">
        <v>498</v>
      </c>
      <c r="C22" s="192"/>
      <c r="D22" s="192"/>
      <c r="E22" s="110">
        <f>CUESTIONARIO!H106</f>
        <v>0</v>
      </c>
      <c r="F22" s="72">
        <v>5</v>
      </c>
      <c r="G22" s="34" t="str">
        <f t="shared" si="0"/>
        <v>Inexistente</v>
      </c>
    </row>
    <row r="23" spans="1:7" ht="30" customHeight="1" x14ac:dyDescent="0.35">
      <c r="A23" s="73" t="s">
        <v>499</v>
      </c>
      <c r="B23" s="192" t="s">
        <v>500</v>
      </c>
      <c r="C23" s="192"/>
      <c r="D23" s="192"/>
      <c r="E23" s="110">
        <f>CUESTIONARIO!H110</f>
        <v>0</v>
      </c>
      <c r="F23" s="72">
        <v>5</v>
      </c>
      <c r="G23" s="34" t="str">
        <f t="shared" si="0"/>
        <v>Inexistente</v>
      </c>
    </row>
    <row r="24" spans="1:7" ht="30" customHeight="1" thickBot="1" x14ac:dyDescent="0.4">
      <c r="A24" s="73" t="s">
        <v>495</v>
      </c>
      <c r="B24" s="192" t="s">
        <v>494</v>
      </c>
      <c r="C24" s="192"/>
      <c r="D24" s="192"/>
      <c r="E24" s="110">
        <f>CUESTIONARIO!H123</f>
        <v>0</v>
      </c>
      <c r="F24" s="72">
        <v>5</v>
      </c>
      <c r="G24" s="34" t="str">
        <f t="shared" si="0"/>
        <v>Inexistente</v>
      </c>
    </row>
    <row r="25" spans="1:7" ht="16" thickBot="1" x14ac:dyDescent="0.4">
      <c r="A25" s="112" t="s">
        <v>263</v>
      </c>
      <c r="B25" s="113"/>
      <c r="C25" s="113"/>
      <c r="D25" s="113"/>
      <c r="E25" s="74">
        <f>AVERAGE(E19:E24)</f>
        <v>0</v>
      </c>
      <c r="F25" s="75">
        <v>5</v>
      </c>
      <c r="G25" s="34" t="str">
        <f t="shared" si="0"/>
        <v>Inexistente</v>
      </c>
    </row>
    <row r="32" spans="1:7" ht="26.25" customHeight="1" x14ac:dyDescent="0.35"/>
    <row r="34" spans="1:14" ht="21" x14ac:dyDescent="0.5">
      <c r="B34" s="59"/>
      <c r="C34" s="57"/>
      <c r="D34" s="57"/>
      <c r="E34" s="57"/>
      <c r="F34" s="57"/>
      <c r="G34" s="57"/>
      <c r="H34" s="57"/>
      <c r="I34" s="57"/>
      <c r="J34" s="57"/>
      <c r="K34" s="57"/>
      <c r="L34" s="57"/>
      <c r="M34" s="57"/>
      <c r="N34" s="57"/>
    </row>
    <row r="37" spans="1:14" ht="15" hidden="1" thickBot="1" x14ac:dyDescent="0.4">
      <c r="A37" s="76" t="s">
        <v>264</v>
      </c>
      <c r="C37" s="77" t="s">
        <v>265</v>
      </c>
    </row>
    <row r="38" spans="1:14" hidden="1" x14ac:dyDescent="0.35">
      <c r="A38" s="78" t="s">
        <v>266</v>
      </c>
      <c r="C38" s="79">
        <v>60</v>
      </c>
    </row>
    <row r="39" spans="1:14" hidden="1" x14ac:dyDescent="0.35">
      <c r="A39" s="80" t="s">
        <v>267</v>
      </c>
      <c r="C39" s="79">
        <v>60</v>
      </c>
    </row>
    <row r="40" spans="1:14" hidden="1" x14ac:dyDescent="0.35">
      <c r="A40" s="80" t="s">
        <v>268</v>
      </c>
      <c r="C40" s="79">
        <v>60</v>
      </c>
    </row>
    <row r="41" spans="1:14" hidden="1" x14ac:dyDescent="0.35">
      <c r="A41" s="80" t="s">
        <v>269</v>
      </c>
      <c r="C41" s="79">
        <v>60</v>
      </c>
    </row>
    <row r="42" spans="1:14" ht="15" hidden="1" thickBot="1" x14ac:dyDescent="0.4">
      <c r="A42" s="81" t="s">
        <v>270</v>
      </c>
      <c r="C42" s="79">
        <v>60</v>
      </c>
    </row>
    <row r="43" spans="1:14" ht="15" hidden="1" thickBot="1" x14ac:dyDescent="0.4">
      <c r="A43" s="82" t="s">
        <v>271</v>
      </c>
      <c r="C43" s="83"/>
    </row>
    <row r="44" spans="1:14" x14ac:dyDescent="0.35">
      <c r="A44" s="84"/>
      <c r="B44" s="85"/>
    </row>
    <row r="45" spans="1:14" x14ac:dyDescent="0.35">
      <c r="A45" s="84"/>
      <c r="B45" s="85"/>
    </row>
    <row r="46" spans="1:14" x14ac:dyDescent="0.35">
      <c r="A46" s="84"/>
      <c r="B46" s="85"/>
    </row>
    <row r="47" spans="1:14" x14ac:dyDescent="0.35">
      <c r="A47" s="84"/>
      <c r="B47" s="85"/>
    </row>
    <row r="48" spans="1:14" x14ac:dyDescent="0.35">
      <c r="A48" s="84"/>
      <c r="B48" s="85"/>
    </row>
    <row r="49" spans="1:2" x14ac:dyDescent="0.35">
      <c r="A49" s="84"/>
      <c r="B49" s="85"/>
    </row>
    <row r="50" spans="1:2" x14ac:dyDescent="0.35">
      <c r="A50" s="84"/>
      <c r="B50" s="85"/>
    </row>
    <row r="51" spans="1:2" x14ac:dyDescent="0.35">
      <c r="A51" s="84"/>
      <c r="B51" s="85"/>
    </row>
    <row r="52" spans="1:2" x14ac:dyDescent="0.35">
      <c r="A52" s="84"/>
      <c r="B52" s="85"/>
    </row>
    <row r="53" spans="1:2" x14ac:dyDescent="0.35">
      <c r="A53" s="84"/>
      <c r="B53" s="85"/>
    </row>
    <row r="54" spans="1:2" x14ac:dyDescent="0.35">
      <c r="A54" s="84"/>
      <c r="B54" s="85"/>
    </row>
  </sheetData>
  <mergeCells count="20">
    <mergeCell ref="B24:D24"/>
    <mergeCell ref="A12:B12"/>
    <mergeCell ref="C12:N12"/>
    <mergeCell ref="A13:B13"/>
    <mergeCell ref="C13:N13"/>
    <mergeCell ref="A15:N15"/>
    <mergeCell ref="B17:F17"/>
    <mergeCell ref="B22:D22"/>
    <mergeCell ref="B23:D23"/>
    <mergeCell ref="B18:D18"/>
    <mergeCell ref="B19:D19"/>
    <mergeCell ref="B20:D20"/>
    <mergeCell ref="B21:D21"/>
    <mergeCell ref="A11:B11"/>
    <mergeCell ref="C11:N11"/>
    <mergeCell ref="A2:B9"/>
    <mergeCell ref="C2:L9"/>
    <mergeCell ref="M2:N9"/>
    <mergeCell ref="A10:B10"/>
    <mergeCell ref="C10:N10"/>
  </mergeCells>
  <conditionalFormatting sqref="G19:G25">
    <cfRule type="containsText" dxfId="7" priority="1" operator="containsText" text="Optimizado">
      <formula>NOT(ISERROR(SEARCH("Optimizado",G19)))</formula>
    </cfRule>
    <cfRule type="containsText" dxfId="6" priority="2" operator="containsText" text="Administrado">
      <formula>NOT(ISERROR(SEARCH("Administrado",G19)))</formula>
    </cfRule>
    <cfRule type="containsText" dxfId="5" priority="3" operator="containsText" text="Definido">
      <formula>NOT(ISERROR(SEARCH("Definido",G19)))</formula>
    </cfRule>
    <cfRule type="containsText" dxfId="4" priority="4" operator="containsText" text="Repetible">
      <formula>NOT(ISERROR(SEARCH("Repetible",G19)))</formula>
    </cfRule>
    <cfRule type="containsText" dxfId="3" priority="5" operator="containsText" text="Inicial">
      <formula>NOT(ISERROR(SEARCH("Inicial",G19)))</formula>
    </cfRule>
    <cfRule type="containsText" dxfId="2" priority="6" operator="containsText" text="Inexistente">
      <formula>NOT(ISERROR(SEARCH("Inexistente",G19)))</formula>
    </cfRule>
  </conditionalFormatting>
  <pageMargins left="0.7" right="0.7" top="0.75" bottom="0.75" header="0.3" footer="0.3"/>
  <pageSetup scale="59" orientation="landscape"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03BA6-2BAE-4C48-9BC9-7A1ECAFE9906}">
  <sheetPr>
    <tabColor theme="3" tint="0.39997558519241921"/>
  </sheetPr>
  <dimension ref="A1:N38"/>
  <sheetViews>
    <sheetView tabSelected="1" topLeftCell="A24" zoomScale="60" zoomScaleNormal="60" workbookViewId="0">
      <selection activeCell="I40" sqref="I40"/>
    </sheetView>
  </sheetViews>
  <sheetFormatPr baseColWidth="10" defaultRowHeight="14.5" x14ac:dyDescent="0.35"/>
  <cols>
    <col min="1" max="14" width="17.7265625" customWidth="1"/>
  </cols>
  <sheetData>
    <row r="1" spans="1:14" ht="15" thickBot="1" x14ac:dyDescent="0.4"/>
    <row r="2" spans="1:14" x14ac:dyDescent="0.35">
      <c r="A2" s="167"/>
      <c r="B2" s="168"/>
      <c r="C2" s="172" t="s">
        <v>522</v>
      </c>
      <c r="D2" s="172"/>
      <c r="E2" s="172"/>
      <c r="F2" s="172"/>
      <c r="G2" s="172"/>
      <c r="H2" s="172"/>
      <c r="I2" s="172"/>
      <c r="J2" s="172"/>
      <c r="K2" s="172"/>
      <c r="L2" s="173"/>
      <c r="M2" s="176"/>
      <c r="N2" s="177"/>
    </row>
    <row r="3" spans="1:14" x14ac:dyDescent="0.35">
      <c r="A3" s="169"/>
      <c r="B3" s="154"/>
      <c r="C3" s="157"/>
      <c r="D3" s="157"/>
      <c r="E3" s="157"/>
      <c r="F3" s="157"/>
      <c r="G3" s="157"/>
      <c r="H3" s="157"/>
      <c r="I3" s="157"/>
      <c r="J3" s="157"/>
      <c r="K3" s="157"/>
      <c r="L3" s="158"/>
      <c r="M3" s="145"/>
      <c r="N3" s="178"/>
    </row>
    <row r="4" spans="1:14" x14ac:dyDescent="0.35">
      <c r="A4" s="169"/>
      <c r="B4" s="154"/>
      <c r="C4" s="157"/>
      <c r="D4" s="157"/>
      <c r="E4" s="157"/>
      <c r="F4" s="157"/>
      <c r="G4" s="157"/>
      <c r="H4" s="157"/>
      <c r="I4" s="157"/>
      <c r="J4" s="157"/>
      <c r="K4" s="157"/>
      <c r="L4" s="158"/>
      <c r="M4" s="145"/>
      <c r="N4" s="178"/>
    </row>
    <row r="5" spans="1:14" x14ac:dyDescent="0.35">
      <c r="A5" s="169"/>
      <c r="B5" s="154"/>
      <c r="C5" s="157"/>
      <c r="D5" s="157"/>
      <c r="E5" s="157"/>
      <c r="F5" s="157"/>
      <c r="G5" s="157"/>
      <c r="H5" s="157"/>
      <c r="I5" s="157"/>
      <c r="J5" s="157"/>
      <c r="K5" s="157"/>
      <c r="L5" s="158"/>
      <c r="M5" s="145"/>
      <c r="N5" s="178"/>
    </row>
    <row r="6" spans="1:14" x14ac:dyDescent="0.35">
      <c r="A6" s="169"/>
      <c r="B6" s="154"/>
      <c r="C6" s="157"/>
      <c r="D6" s="157"/>
      <c r="E6" s="157"/>
      <c r="F6" s="157"/>
      <c r="G6" s="157"/>
      <c r="H6" s="157"/>
      <c r="I6" s="157"/>
      <c r="J6" s="157"/>
      <c r="K6" s="157"/>
      <c r="L6" s="158"/>
      <c r="M6" s="145"/>
      <c r="N6" s="178"/>
    </row>
    <row r="7" spans="1:14" x14ac:dyDescent="0.35">
      <c r="A7" s="169"/>
      <c r="B7" s="154"/>
      <c r="C7" s="157"/>
      <c r="D7" s="157"/>
      <c r="E7" s="157"/>
      <c r="F7" s="157"/>
      <c r="G7" s="157"/>
      <c r="H7" s="157"/>
      <c r="I7" s="157"/>
      <c r="J7" s="157"/>
      <c r="K7" s="157"/>
      <c r="L7" s="158"/>
      <c r="M7" s="145"/>
      <c r="N7" s="178"/>
    </row>
    <row r="8" spans="1:14" x14ac:dyDescent="0.35">
      <c r="A8" s="169"/>
      <c r="B8" s="154"/>
      <c r="C8" s="157"/>
      <c r="D8" s="157"/>
      <c r="E8" s="157"/>
      <c r="F8" s="157"/>
      <c r="G8" s="157"/>
      <c r="H8" s="157"/>
      <c r="I8" s="157"/>
      <c r="J8" s="157"/>
      <c r="K8" s="157"/>
      <c r="L8" s="158"/>
      <c r="M8" s="145"/>
      <c r="N8" s="178"/>
    </row>
    <row r="9" spans="1:14" x14ac:dyDescent="0.35">
      <c r="A9" s="170"/>
      <c r="B9" s="171"/>
      <c r="C9" s="157"/>
      <c r="D9" s="157"/>
      <c r="E9" s="157"/>
      <c r="F9" s="157"/>
      <c r="G9" s="157"/>
      <c r="H9" s="157"/>
      <c r="I9" s="157"/>
      <c r="J9" s="157"/>
      <c r="K9" s="157"/>
      <c r="L9" s="158"/>
      <c r="M9" s="179"/>
      <c r="N9" s="180"/>
    </row>
    <row r="10" spans="1:14" ht="18.5" x14ac:dyDescent="0.35">
      <c r="A10" s="181" t="s">
        <v>255</v>
      </c>
      <c r="B10" s="147"/>
      <c r="C10" s="182">
        <f>'INFO VERIFICACIÓN'!C10</f>
        <v>0</v>
      </c>
      <c r="D10" s="182"/>
      <c r="E10" s="182"/>
      <c r="F10" s="182"/>
      <c r="G10" s="182"/>
      <c r="H10" s="182"/>
      <c r="I10" s="182"/>
      <c r="J10" s="182"/>
      <c r="K10" s="182"/>
      <c r="L10" s="182"/>
      <c r="M10" s="182"/>
      <c r="N10" s="183"/>
    </row>
    <row r="11" spans="1:14" ht="18.5" x14ac:dyDescent="0.35">
      <c r="A11" s="181" t="s">
        <v>256</v>
      </c>
      <c r="B11" s="147"/>
      <c r="C11" s="182">
        <f>'INFO VERIFICACIÓN'!C11</f>
        <v>0</v>
      </c>
      <c r="D11" s="182"/>
      <c r="E11" s="182"/>
      <c r="F11" s="182"/>
      <c r="G11" s="182"/>
      <c r="H11" s="182"/>
      <c r="I11" s="182"/>
      <c r="J11" s="182"/>
      <c r="K11" s="182"/>
      <c r="L11" s="182"/>
      <c r="M11" s="182"/>
      <c r="N11" s="183"/>
    </row>
    <row r="12" spans="1:14" ht="18.5" x14ac:dyDescent="0.35">
      <c r="A12" s="181" t="s">
        <v>257</v>
      </c>
      <c r="B12" s="147"/>
      <c r="C12" s="182">
        <f>'INFO VERIFICACIÓN'!C12</f>
        <v>0</v>
      </c>
      <c r="D12" s="182"/>
      <c r="E12" s="182"/>
      <c r="F12" s="182"/>
      <c r="G12" s="182"/>
      <c r="H12" s="182"/>
      <c r="I12" s="182"/>
      <c r="J12" s="182"/>
      <c r="K12" s="182"/>
      <c r="L12" s="182"/>
      <c r="M12" s="182"/>
      <c r="N12" s="183"/>
    </row>
    <row r="13" spans="1:14" ht="19" thickBot="1" x14ac:dyDescent="0.4">
      <c r="A13" s="193" t="s">
        <v>258</v>
      </c>
      <c r="B13" s="194"/>
      <c r="C13" s="182">
        <f>'INFO VERIFICACIÓN'!C13</f>
        <v>0</v>
      </c>
      <c r="D13" s="182"/>
      <c r="E13" s="182"/>
      <c r="F13" s="182"/>
      <c r="G13" s="182"/>
      <c r="H13" s="182"/>
      <c r="I13" s="182"/>
      <c r="J13" s="182"/>
      <c r="K13" s="182"/>
      <c r="L13" s="182"/>
      <c r="M13" s="182"/>
      <c r="N13" s="183"/>
    </row>
    <row r="14" spans="1:14" ht="15" thickBot="1" x14ac:dyDescent="0.4"/>
    <row r="15" spans="1:14" ht="21.5" thickBot="1" x14ac:dyDescent="0.55000000000000004">
      <c r="A15" s="184" t="s">
        <v>523</v>
      </c>
      <c r="B15" s="185"/>
      <c r="C15" s="185"/>
      <c r="D15" s="185"/>
      <c r="E15" s="185"/>
      <c r="F15" s="185"/>
      <c r="G15" s="185"/>
      <c r="H15" s="185"/>
      <c r="I15" s="185"/>
      <c r="J15" s="185"/>
      <c r="K15" s="185"/>
      <c r="L15" s="185"/>
      <c r="M15" s="185"/>
      <c r="N15" s="186"/>
    </row>
    <row r="19" spans="1:9" ht="31" x14ac:dyDescent="0.35">
      <c r="A19" s="125" t="s">
        <v>505</v>
      </c>
      <c r="B19" s="223" t="s">
        <v>506</v>
      </c>
      <c r="C19" s="223"/>
      <c r="D19" s="223"/>
      <c r="E19" s="125" t="s">
        <v>504</v>
      </c>
      <c r="F19" s="125" t="s">
        <v>510</v>
      </c>
      <c r="G19" s="125" t="s">
        <v>509</v>
      </c>
      <c r="H19" s="125" t="s">
        <v>511</v>
      </c>
      <c r="I19" s="135"/>
    </row>
    <row r="20" spans="1:9" ht="15.5" x14ac:dyDescent="0.35">
      <c r="A20" s="73" t="s">
        <v>507</v>
      </c>
      <c r="B20" s="224" t="s">
        <v>508</v>
      </c>
      <c r="C20" s="224"/>
      <c r="D20" s="224"/>
      <c r="E20" s="114">
        <f>COUNT(CUESTIONARIO!A7:A46)</f>
        <v>35</v>
      </c>
      <c r="F20" s="114">
        <v>1</v>
      </c>
      <c r="G20" s="114"/>
      <c r="H20" s="1">
        <f>CUESTIONARIO!H5</f>
        <v>0</v>
      </c>
      <c r="I20" s="87"/>
    </row>
    <row r="21" spans="1:9" ht="15.65" customHeight="1" x14ac:dyDescent="0.35">
      <c r="A21" s="73" t="s">
        <v>490</v>
      </c>
      <c r="B21" s="224" t="s">
        <v>489</v>
      </c>
      <c r="C21" s="224"/>
      <c r="D21" s="224"/>
      <c r="E21" s="114">
        <f>COUNT(CUESTIONARIO!A48:A73)</f>
        <v>26</v>
      </c>
      <c r="F21" s="114">
        <v>5</v>
      </c>
      <c r="G21" s="115">
        <v>0.2</v>
      </c>
      <c r="H21" s="1">
        <f>CUESTIONARIO!H47</f>
        <v>0</v>
      </c>
      <c r="I21" s="87"/>
    </row>
    <row r="22" spans="1:9" ht="15.65" customHeight="1" x14ac:dyDescent="0.35">
      <c r="A22" s="73" t="s">
        <v>491</v>
      </c>
      <c r="B22" s="222" t="s">
        <v>492</v>
      </c>
      <c r="C22" s="222"/>
      <c r="D22" s="222"/>
      <c r="E22" s="116">
        <f>COUNT(CUESTIONARIO!A75:A90)</f>
        <v>16</v>
      </c>
      <c r="F22" s="114">
        <v>5</v>
      </c>
      <c r="G22" s="115">
        <v>0.15</v>
      </c>
      <c r="H22" s="1">
        <f>CUESTIONARIO!H74</f>
        <v>0</v>
      </c>
      <c r="I22" s="87"/>
    </row>
    <row r="23" spans="1:9" ht="15.65" customHeight="1" x14ac:dyDescent="0.35">
      <c r="A23" s="73" t="s">
        <v>496</v>
      </c>
      <c r="B23" s="222" t="s">
        <v>493</v>
      </c>
      <c r="C23" s="222"/>
      <c r="D23" s="222"/>
      <c r="E23" s="116">
        <f>COUNT(CUESTIONARIO!A92:A105)</f>
        <v>14</v>
      </c>
      <c r="F23" s="114">
        <v>5</v>
      </c>
      <c r="G23" s="115">
        <v>0.2</v>
      </c>
      <c r="H23" s="1">
        <f>CUESTIONARIO!H91</f>
        <v>0</v>
      </c>
      <c r="I23" s="87"/>
    </row>
    <row r="24" spans="1:9" ht="15.65" customHeight="1" x14ac:dyDescent="0.35">
      <c r="A24" s="73" t="s">
        <v>497</v>
      </c>
      <c r="B24" s="222" t="s">
        <v>498</v>
      </c>
      <c r="C24" s="222"/>
      <c r="D24" s="222"/>
      <c r="E24" s="116">
        <f>COUNT(CUESTIONARIO!A107:A109)</f>
        <v>3</v>
      </c>
      <c r="F24" s="114">
        <v>5</v>
      </c>
      <c r="G24" s="115">
        <v>0.2</v>
      </c>
      <c r="H24" s="1">
        <f>CUESTIONARIO!H106</f>
        <v>0</v>
      </c>
      <c r="I24" s="87"/>
    </row>
    <row r="25" spans="1:9" ht="15.5" x14ac:dyDescent="0.35">
      <c r="A25" s="73" t="s">
        <v>499</v>
      </c>
      <c r="B25" s="222" t="s">
        <v>500</v>
      </c>
      <c r="C25" s="222"/>
      <c r="D25" s="222"/>
      <c r="E25" s="116">
        <f>COUNT(CUESTIONARIO!A111:A122)</f>
        <v>12</v>
      </c>
      <c r="F25" s="114">
        <v>5</v>
      </c>
      <c r="G25" s="115">
        <v>0.15</v>
      </c>
      <c r="H25" s="1">
        <f>CUESTIONARIO!H110</f>
        <v>0</v>
      </c>
      <c r="I25" s="87"/>
    </row>
    <row r="26" spans="1:9" ht="15.5" x14ac:dyDescent="0.35">
      <c r="A26" s="73" t="s">
        <v>495</v>
      </c>
      <c r="B26" s="222" t="s">
        <v>494</v>
      </c>
      <c r="C26" s="222"/>
      <c r="D26" s="222"/>
      <c r="E26" s="116">
        <f>COUNT(CUESTIONARIO!A124:A139)</f>
        <v>16</v>
      </c>
      <c r="F26" s="114">
        <v>5</v>
      </c>
      <c r="G26" s="115">
        <v>0.1</v>
      </c>
      <c r="H26" s="1">
        <f>CUESTIONARIO!H123</f>
        <v>0</v>
      </c>
      <c r="I26" s="87"/>
    </row>
    <row r="30" spans="1:9" ht="18.5" x14ac:dyDescent="0.35">
      <c r="A30" s="119"/>
      <c r="C30" s="119"/>
    </row>
    <row r="31" spans="1:9" ht="42" customHeight="1" x14ac:dyDescent="0.35">
      <c r="A31" s="225" t="s">
        <v>512</v>
      </c>
      <c r="B31" s="226"/>
      <c r="C31" s="226"/>
      <c r="D31" s="226"/>
      <c r="E31" s="226"/>
      <c r="F31" s="226"/>
      <c r="G31" s="226"/>
      <c r="H31" s="226"/>
    </row>
    <row r="33" spans="1:6" ht="18.5" x14ac:dyDescent="0.45">
      <c r="A33" s="126" t="s">
        <v>516</v>
      </c>
    </row>
    <row r="34" spans="1:6" ht="15" thickBot="1" x14ac:dyDescent="0.4"/>
    <row r="35" spans="1:6" ht="34.15" customHeight="1" thickBot="1" x14ac:dyDescent="0.4">
      <c r="A35" s="120" t="s">
        <v>513</v>
      </c>
      <c r="B35" s="138">
        <f>H20*((H21*G21)+(H22*G22)+(H23*G23)+(H24*G24)+(H25*G25)+(H26*G26))</f>
        <v>0</v>
      </c>
      <c r="C35" s="117"/>
    </row>
    <row r="36" spans="1:6" ht="15.5" x14ac:dyDescent="0.35">
      <c r="A36" s="117"/>
      <c r="B36" s="117"/>
      <c r="C36" s="117"/>
    </row>
    <row r="37" spans="1:6" ht="16" thickBot="1" x14ac:dyDescent="0.4">
      <c r="A37" s="117"/>
      <c r="B37" s="117"/>
      <c r="C37" s="117"/>
    </row>
    <row r="38" spans="1:6" ht="40.9" customHeight="1" thickBot="1" x14ac:dyDescent="0.4">
      <c r="A38" s="227" t="s">
        <v>514</v>
      </c>
      <c r="B38" s="228"/>
      <c r="C38" s="228"/>
      <c r="D38" s="228"/>
      <c r="E38" s="228"/>
      <c r="F38" s="121" t="str">
        <f>IF(AND(B35&gt;=3.5,B35&lt;=5),"SI",IF(B35&lt;3.5,"NO",""))</f>
        <v>NO</v>
      </c>
    </row>
  </sheetData>
  <mergeCells count="22">
    <mergeCell ref="B24:D24"/>
    <mergeCell ref="B25:D25"/>
    <mergeCell ref="A31:H31"/>
    <mergeCell ref="B26:D26"/>
    <mergeCell ref="A38:E38"/>
    <mergeCell ref="B23:D23"/>
    <mergeCell ref="A12:B12"/>
    <mergeCell ref="A13:B13"/>
    <mergeCell ref="C13:N13"/>
    <mergeCell ref="A15:N15"/>
    <mergeCell ref="C12:N12"/>
    <mergeCell ref="B19:D19"/>
    <mergeCell ref="B20:D20"/>
    <mergeCell ref="B21:D21"/>
    <mergeCell ref="B22:D22"/>
    <mergeCell ref="A11:B11"/>
    <mergeCell ref="C11:N11"/>
    <mergeCell ref="A2:B9"/>
    <mergeCell ref="C2:L9"/>
    <mergeCell ref="M2:N9"/>
    <mergeCell ref="A10:B10"/>
    <mergeCell ref="C10:N10"/>
  </mergeCells>
  <conditionalFormatting sqref="F38">
    <cfRule type="cellIs" dxfId="1" priority="2" operator="equal">
      <formula>"NO"</formula>
    </cfRule>
    <cfRule type="cellIs" dxfId="0" priority="3" operator="equal">
      <formula>"SI"</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INFO VERIFICACIÓN</vt:lpstr>
      <vt:lpstr>CUESTIONARIO</vt:lpstr>
      <vt:lpstr>NIVELES DE MADUREZ</vt:lpstr>
      <vt:lpstr>PROCEDIMIENTOS</vt:lpstr>
      <vt:lpstr>REQUISITOS COBERTURA</vt:lpstr>
      <vt:lpstr>REQUISITOS ESQUEMA</vt:lpstr>
      <vt:lpstr>NIVEL ASPECTOS EVALUADOS</vt:lpstr>
      <vt:lpstr>PUNTAJE VERIFICACIÓN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Denice Romero López</dc:creator>
  <cp:lastModifiedBy>Angela Maria Sarmiento Forero</cp:lastModifiedBy>
  <dcterms:created xsi:type="dcterms:W3CDTF">2023-04-17T22:04:39Z</dcterms:created>
  <dcterms:modified xsi:type="dcterms:W3CDTF">2023-04-28T22:16:59Z</dcterms:modified>
</cp:coreProperties>
</file>