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7490" windowHeight="9735"/>
  </bookViews>
  <sheets>
    <sheet name="Datos Empresa" sheetId="14" r:id="rId1"/>
    <sheet name="Variables" sheetId="8" r:id="rId2"/>
    <sheet name="Cálculo" sheetId="10" r:id="rId3"/>
    <sheet name="listas desplegables" sheetId="13" r:id="rId4"/>
  </sheets>
  <externalReferences>
    <externalReference r:id="rId5"/>
    <externalReference r:id="rId6"/>
  </externalReferences>
  <definedNames>
    <definedName name="_xlnm._FilterDatabase" localSheetId="0" hidden="1">#REF!</definedName>
    <definedName name="_xlnm._FilterDatabase" hidden="1">#REF!</definedName>
    <definedName name="consumos">'[1]F10. RC Usuarios tradicionales'!$K$11:$S$25</definedName>
    <definedName name="CU">[1]CU2!$A$3:$U$16</definedName>
    <definedName name="cuenta_sui1">'[1]F1. Cuenta 444'!$C$8:$I$13</definedName>
    <definedName name="cuentas_PUC">'[1]F2. Cuentas PUC'!$C$8:$I$31</definedName>
    <definedName name="CV_031">'[1]Cv 031'!$A$20:$P$24</definedName>
    <definedName name="Garantías">[1]vlr_garantias!$A$1:$E$5</definedName>
    <definedName name="solver_lin" hidden="1">0</definedName>
    <definedName name="solver_num" hidden="1">0</definedName>
    <definedName name="solver_tmp" hidden="1">#NAME?</definedName>
    <definedName name="solver_typ" hidden="1">3</definedName>
    <definedName name="solver_val" hidden="1">47.37</definedName>
    <definedName name="usuarios">[1]usuarios!$A$1:$B$14</definedName>
  </definedNames>
  <calcPr calcId="152511"/>
</workbook>
</file>

<file path=xl/calcChain.xml><?xml version="1.0" encoding="utf-8"?>
<calcChain xmlns="http://schemas.openxmlformats.org/spreadsheetml/2006/main">
  <c r="K2" i="10" l="1"/>
  <c r="J2" i="10" s="1"/>
  <c r="L2" i="10" s="1"/>
  <c r="H3" i="10"/>
  <c r="H4" i="10"/>
  <c r="H5" i="10"/>
  <c r="H6" i="10"/>
  <c r="H7" i="10"/>
  <c r="H8" i="10"/>
  <c r="H9" i="10"/>
  <c r="H10" i="10"/>
  <c r="H11" i="10"/>
  <c r="H12" i="10"/>
  <c r="H13" i="10"/>
  <c r="D13" i="10"/>
  <c r="D12" i="10"/>
  <c r="D11" i="10"/>
  <c r="D10" i="10"/>
  <c r="D9" i="10"/>
  <c r="D8" i="10"/>
  <c r="D7" i="10"/>
  <c r="D6" i="10"/>
  <c r="D5" i="10"/>
  <c r="D4" i="10"/>
  <c r="D3" i="10"/>
  <c r="D2" i="10"/>
  <c r="E13" i="10"/>
  <c r="F13" i="10" s="1"/>
  <c r="G13" i="10" s="1"/>
  <c r="E12" i="10"/>
  <c r="F12" i="10" s="1"/>
  <c r="G12" i="10" s="1"/>
  <c r="E11" i="10"/>
  <c r="F11" i="10" s="1"/>
  <c r="G11" i="10" s="1"/>
  <c r="E10" i="10"/>
  <c r="F10" i="10" s="1"/>
  <c r="G10" i="10" s="1"/>
  <c r="E9" i="10"/>
  <c r="F9" i="10" s="1"/>
  <c r="G9" i="10" s="1"/>
  <c r="E8" i="10"/>
  <c r="F8" i="10" s="1"/>
  <c r="G8" i="10" s="1"/>
  <c r="E7" i="10"/>
  <c r="F7" i="10" s="1"/>
  <c r="G7" i="10" s="1"/>
  <c r="E6" i="10"/>
  <c r="F6" i="10" s="1"/>
  <c r="G6" i="10" s="1"/>
  <c r="E5" i="10"/>
  <c r="E4" i="10"/>
  <c r="F4" i="10" s="1"/>
  <c r="G4" i="10" s="1"/>
  <c r="E3" i="10"/>
  <c r="F3" i="10" s="1"/>
  <c r="G3" i="10" s="1"/>
  <c r="E2" i="10"/>
  <c r="F2" i="10" s="1"/>
  <c r="F5" i="10" l="1"/>
  <c r="G5" i="10" s="1"/>
  <c r="I4" i="10"/>
  <c r="I6" i="10"/>
  <c r="I10" i="10"/>
  <c r="I8" i="10"/>
  <c r="I3" i="10"/>
  <c r="I7" i="10"/>
  <c r="I11" i="10"/>
  <c r="I5" i="10"/>
  <c r="I9" i="10"/>
  <c r="I13" i="10"/>
  <c r="I12" i="10"/>
  <c r="H2" i="10" l="1"/>
  <c r="G2" i="10"/>
  <c r="O2" i="10"/>
  <c r="M2" i="10" s="1"/>
  <c r="N2" i="10" s="1"/>
  <c r="I2" i="10" l="1"/>
  <c r="K13" i="10"/>
  <c r="J13" i="10" s="1"/>
  <c r="L13" i="10" s="1"/>
  <c r="K12" i="10"/>
  <c r="J12" i="10" s="1"/>
  <c r="L12" i="10" s="1"/>
  <c r="K11" i="10"/>
  <c r="J11" i="10" s="1"/>
  <c r="L11" i="10" s="1"/>
  <c r="K10" i="10"/>
  <c r="J10" i="10" s="1"/>
  <c r="L10" i="10" s="1"/>
  <c r="K9" i="10"/>
  <c r="J9" i="10" s="1"/>
  <c r="L9" i="10" s="1"/>
  <c r="K8" i="10"/>
  <c r="J8" i="10" s="1"/>
  <c r="L8" i="10" s="1"/>
  <c r="K7" i="10"/>
  <c r="J7" i="10" s="1"/>
  <c r="L7" i="10" s="1"/>
  <c r="K6" i="10"/>
  <c r="J6" i="10" s="1"/>
  <c r="L6" i="10" s="1"/>
  <c r="K5" i="10"/>
  <c r="J5" i="10" s="1"/>
  <c r="L5" i="10" s="1"/>
  <c r="K4" i="10"/>
  <c r="J4" i="10" s="1"/>
  <c r="L4" i="10" s="1"/>
  <c r="K3" i="10"/>
  <c r="J3" i="10" s="1"/>
  <c r="L3" i="10" s="1"/>
  <c r="O13" i="10"/>
  <c r="M13" i="10" s="1"/>
  <c r="O12" i="10"/>
  <c r="M12" i="10" s="1"/>
  <c r="O11" i="10"/>
  <c r="M11" i="10" s="1"/>
  <c r="O10" i="10"/>
  <c r="M10" i="10" s="1"/>
  <c r="O9" i="10"/>
  <c r="M9" i="10" s="1"/>
  <c r="O8" i="10"/>
  <c r="M8" i="10" s="1"/>
  <c r="O7" i="10"/>
  <c r="M7" i="10" s="1"/>
  <c r="O6" i="10"/>
  <c r="M6" i="10" s="1"/>
  <c r="O5" i="10"/>
  <c r="M5" i="10" s="1"/>
  <c r="O4" i="10"/>
  <c r="M4" i="10" s="1"/>
  <c r="O3" i="10"/>
  <c r="M3" i="10" s="1"/>
  <c r="AA51" i="8"/>
  <c r="Y51" i="8"/>
  <c r="W51" i="8"/>
  <c r="U51" i="8"/>
  <c r="S51" i="8"/>
  <c r="Q51" i="8"/>
  <c r="O51" i="8"/>
  <c r="M51" i="8"/>
  <c r="K51" i="8"/>
  <c r="I51" i="8"/>
  <c r="G51" i="8"/>
  <c r="E51" i="8"/>
  <c r="AA11" i="8"/>
  <c r="Y11" i="8"/>
  <c r="W11" i="8"/>
  <c r="U11" i="8"/>
  <c r="S11" i="8"/>
  <c r="Q11" i="8"/>
  <c r="O11" i="8"/>
  <c r="M11" i="8"/>
  <c r="K11" i="8"/>
  <c r="I11" i="8"/>
  <c r="G11" i="8"/>
  <c r="E11" i="8"/>
  <c r="N3" i="10" l="1"/>
  <c r="N7" i="10"/>
  <c r="N11" i="10"/>
  <c r="N6" i="10"/>
  <c r="N10" i="10"/>
  <c r="N4" i="10"/>
  <c r="N8" i="10"/>
  <c r="N12" i="10"/>
  <c r="N5" i="10"/>
  <c r="N9" i="10"/>
  <c r="N13" i="10"/>
</calcChain>
</file>

<file path=xl/sharedStrings.xml><?xml version="1.0" encoding="utf-8"?>
<sst xmlns="http://schemas.openxmlformats.org/spreadsheetml/2006/main" count="338" uniqueCount="270">
  <si>
    <t>m :</t>
  </si>
  <si>
    <t>Mes de prestación del servicio.</t>
  </si>
  <si>
    <t>Índice de precios al consumidor reportado por el DANE para diciembre de 2013.</t>
  </si>
  <si>
    <t>Factor de productividad acumulado para la actividad de comercialización de energía eléctrica. Durante el primer año calendario de vigencia de la metodología esta variable tendrá un valor igual a cero, el cual se incrementará en 0,00725 cada año calendario. 
Cumplido el quinto año calendario de vigencia de la presente resolución, los comercializadores continuarán aplicando el factor de productividad del año 5, hasta tanto la Comisión establezca una nueva metodología.</t>
  </si>
  <si>
    <t>m:</t>
  </si>
  <si>
    <t>Es el mes para el cual se calcula el costo unitario de prestación del servicio.</t>
  </si>
  <si>
    <t>Ventas totales a usuarios del comercializador minorista i, regulados y no regulados, en el mes m-1</t>
  </si>
  <si>
    <t>Número de usuarios regulados atendidos por el comercializador minorista i, del mercado de comercialización j, en el mes m-2. Corresponderá al número total usuarios regulados reportados en los formatos 2 y 3 de la Resolución SSPD 20102400008055 o aquella que la modifique o sustituya.</t>
  </si>
  <si>
    <t>Costo que remunera la actividad de prestador de última instancia a usuarios regulados en el mercado de comercialización j, en el mes m. Hasta que se adopte e implemente la resolución que remunera este costo, el valor de esta variable será igual a cero.</t>
  </si>
  <si>
    <t>($/factura)</t>
  </si>
  <si>
    <t>Unidad</t>
  </si>
  <si>
    <t>Margen operacional definido por la CREG de acuerdo con el artículo 13 de esta resolución.</t>
  </si>
  <si>
    <t xml:space="preserve">j: </t>
  </si>
  <si>
    <t>Mercado de comercialización</t>
  </si>
  <si>
    <t xml:space="preserve">Descripción </t>
  </si>
  <si>
    <t>Valor</t>
  </si>
  <si>
    <t>Factor definido en el artículo 18</t>
  </si>
  <si>
    <t>r1</t>
  </si>
  <si>
    <t>N</t>
  </si>
  <si>
    <t>r2</t>
  </si>
  <si>
    <t>M</t>
  </si>
  <si>
    <t>Facturación</t>
  </si>
  <si>
    <t>Valor promedio (4 últimos trimestres) del déficit de subsidios causados y no pagados una vez finalizado cada trimestre, de acuerdo con las validaciones realizadas por el Ministerio de Minas y Energía, de conformidad con el artículo 5 del Decreto 847 de 2001 o aquel que lo modifique, complemente o sustituya, para el comercializador i, en el mercado de comercialización j, para los trimestres T.</t>
  </si>
  <si>
    <t>Costo de oportunidad mes vencido, calculado como el promedio semanal de las tasas de interés preferencial o corporativo, de los créditos comerciales, vigentes a partir del segundo mes del último trimestre de T y hasta el mes anterior al mes de giro de subsidios por parte del Ministerio de Minas y Energía. 
La fuente de información será la publicada por el Banco de la República de acuerdo con el formato 088 de la Superintendencia Financiera de Colombia.</t>
  </si>
  <si>
    <t>Promedio del número de meses transcurridos desde la finalización de los trimestres T hasta el giro de los subsidios de esos trimestres para el comercializador deficitario i, en el mercado de comercialización j.
En el caso de que un comercializador sea superavitario y se vuelva deficitario el valor de N deberá ser igual a 1,5.</t>
  </si>
  <si>
    <t>Valor promedio (4 últimos trimestres)  del déficit de subsidios pagados antes de finalizar cada trimestre, de acuerdo con las validaciones realizadas por el Ministerio de Minas y Energía, de conformidad con el artículo 5 del Decreto 847 de 2001 o aquel que lo modifique o sustituya, para el comercializador i, en el mercado de comercialización j, para los trimestres T.</t>
  </si>
  <si>
    <t>Corresponde a la facturación por concepto de ventas de energía realizadas por el comercializador i, en el mercado de comercialización j, para los trimestres T. Esta facturación debe coincidir con lo reportado al Sistema Unificado de Información, SUI, para  usuarios regulados en los formatos 2 y 3 de la Resolución SSPD 20102400008055 o aquella que la modifique, complemente o sustituya.</t>
  </si>
  <si>
    <t xml:space="preserve">Costo de oportunidad mes vencido, calculado como el promedio semanal de las tasas de los Certificados de Ahorro a Término, vigentes a partir del segundo mes del último trimestre de T y hasta el mes anterior al mes de giro de subsidios por parte del Ministerio de Minas y Energía. </t>
  </si>
  <si>
    <t>Promedio del número de meses de pago anticipado respecto de la finalización de los trimestres T para el comercializador deficitario i, en el mercado de comercialización j.</t>
  </si>
  <si>
    <t>($/kWh)</t>
  </si>
  <si>
    <t>%</t>
  </si>
  <si>
    <t xml:space="preserve">Factor que compensa por los costos financieros asociados al ciclo de efectivo de la actividad de comercialización, del comercializador i, en el mercado de comercialización j, para el mes m. </t>
  </si>
  <si>
    <t>CFEi,j,m:</t>
  </si>
  <si>
    <t>CFSi,j,m:</t>
  </si>
  <si>
    <t>$</t>
  </si>
  <si>
    <t>Costo financiero asociado al giro de los subsidios al comercializador deficitario i, en el mercado de comercialización j, aplicable en el mes m. Este factor será igual a cero cuando en la última validación trimestral realizada por el Ministerio de Minas y Energía, el comercializador i, en el mercado de comercialización j, sea superavitario.</t>
  </si>
  <si>
    <t>Índice</t>
  </si>
  <si>
    <t>Componente variable que remunera costos asociados a la atención de usuarios regulados por parte del comercializador minorista i, del mercado de comercialización j, en el mes m</t>
  </si>
  <si>
    <t xml:space="preserve"> (kWh)</t>
  </si>
  <si>
    <t>Pesos ($),</t>
  </si>
  <si>
    <t>Costos de garantías para cubrir el pago de los cargos por uso del STR y/o del SDL, de usuarios regulados,para el comercializador minorista i, del mercado de comercialización j, correspondientes al mes m-1, conforme con la regulación vigente. Esta variable se calculará de acuerdo con lo establecido en el artículo 20 de la Resolución CREG 180 de 2014.</t>
  </si>
  <si>
    <t>Ventas totales a usuarios regulados del comercializador minorista i, del mercado de comercialización j, en el mes m-1</t>
  </si>
  <si>
    <t>Costos de garantías en el Mercado Mayorista , para el comercializador minorista  i, correspondientes al mes m-1, conforme con la regulación vigente. Esta variable se calculará de acuerdo con lo establecido en el artículo 19 de la Resolución CREG 180 de 2014.</t>
  </si>
  <si>
    <t>kWh</t>
  </si>
  <si>
    <t>Art 11.</t>
  </si>
  <si>
    <t>Art 12.</t>
  </si>
  <si>
    <t>Art 18.</t>
  </si>
  <si>
    <t>Fecha</t>
  </si>
  <si>
    <t>dd</t>
  </si>
  <si>
    <t>aaaa</t>
  </si>
  <si>
    <t>Ciudad</t>
  </si>
  <si>
    <t>Dirección</t>
  </si>
  <si>
    <t>NIT</t>
  </si>
  <si>
    <t xml:space="preserve">INFORME DE CÁLCULO DEL CARGO DE COMERCIALIZACIÓN DE ENERGÍA ELÉCTRICA A USUARIOS REGULADOS </t>
  </si>
  <si>
    <t>Teléfonos de contacto</t>
  </si>
  <si>
    <t>Correo electrónico de contacto</t>
  </si>
  <si>
    <t>Nombre</t>
  </si>
  <si>
    <t>PBX</t>
  </si>
  <si>
    <t>Correo electrónico</t>
  </si>
  <si>
    <t>2. DATOS ESPECÍFICOS</t>
  </si>
  <si>
    <t>Mercado de Comercialización</t>
  </si>
  <si>
    <t>mm</t>
  </si>
  <si>
    <t>Profesional de contacto</t>
  </si>
  <si>
    <t>3. COMENTARIOS</t>
  </si>
  <si>
    <t>COMPONENTE FIJA</t>
  </si>
  <si>
    <t>COMPONENTE VARIABLE</t>
  </si>
  <si>
    <r>
      <t>Sub1</t>
    </r>
    <r>
      <rPr>
        <b/>
        <i/>
        <vertAlign val="subscript"/>
        <sz val="11"/>
        <rFont val="Calibri"/>
        <family val="2"/>
        <scheme val="minor"/>
      </rPr>
      <t>i,j,T*</t>
    </r>
  </si>
  <si>
    <r>
      <t>Sub2</t>
    </r>
    <r>
      <rPr>
        <b/>
        <i/>
        <vertAlign val="subscript"/>
        <sz val="11"/>
        <rFont val="Calibri"/>
        <family val="2"/>
        <scheme val="minor"/>
      </rPr>
      <t>i,j,T*</t>
    </r>
  </si>
  <si>
    <r>
      <t>Cf</t>
    </r>
    <r>
      <rPr>
        <b/>
        <i/>
        <vertAlign val="subscript"/>
        <sz val="11"/>
        <rFont val="Calibri"/>
        <family val="2"/>
        <scheme val="minor"/>
      </rPr>
      <t>j,m</t>
    </r>
    <r>
      <rPr>
        <b/>
        <sz val="11"/>
        <rFont val="Calibri"/>
        <family val="2"/>
        <scheme val="minor"/>
      </rPr>
      <t>:</t>
    </r>
  </si>
  <si>
    <r>
      <t xml:space="preserve">Costo base de comercialización para cada mercado de comercialización </t>
    </r>
    <r>
      <rPr>
        <i/>
        <sz val="11"/>
        <rFont val="Calibri"/>
        <family val="2"/>
        <scheme val="minor"/>
      </rPr>
      <t>j</t>
    </r>
    <r>
      <rPr>
        <sz val="11"/>
        <rFont val="Calibri"/>
        <family val="2"/>
        <scheme val="minor"/>
      </rPr>
      <t>, expresado en pesos por factura, correspondiente al mes  m de prestación de servicio.</t>
    </r>
  </si>
  <si>
    <r>
      <t>Cf</t>
    </r>
    <r>
      <rPr>
        <b/>
        <i/>
        <vertAlign val="subscript"/>
        <sz val="11"/>
        <rFont val="Calibri"/>
        <family val="2"/>
        <scheme val="minor"/>
      </rPr>
      <t>j</t>
    </r>
    <r>
      <rPr>
        <b/>
        <sz val="11"/>
        <rFont val="Calibri"/>
        <family val="2"/>
        <scheme val="minor"/>
      </rPr>
      <t>:</t>
    </r>
  </si>
  <si>
    <r>
      <t xml:space="preserve">Costo base de comercialización para cada mercado de comercialización </t>
    </r>
    <r>
      <rPr>
        <i/>
        <sz val="11"/>
        <rFont val="Calibri"/>
        <family val="2"/>
        <scheme val="minor"/>
      </rPr>
      <t>j</t>
    </r>
    <r>
      <rPr>
        <sz val="11"/>
        <rFont val="Calibri"/>
        <family val="2"/>
        <scheme val="minor"/>
      </rPr>
      <t>,  corresponde al publicado a cada comercialilzador</t>
    </r>
  </si>
  <si>
    <r>
      <t>IPC</t>
    </r>
    <r>
      <rPr>
        <b/>
        <i/>
        <vertAlign val="subscript"/>
        <sz val="11"/>
        <rFont val="Calibri"/>
        <family val="2"/>
        <scheme val="minor"/>
      </rPr>
      <t>m-1</t>
    </r>
    <r>
      <rPr>
        <b/>
        <sz val="11"/>
        <rFont val="Calibri"/>
        <family val="2"/>
        <scheme val="minor"/>
      </rPr>
      <t>:</t>
    </r>
  </si>
  <si>
    <r>
      <t xml:space="preserve">Índice de precios al consumidor reportado por el DANE para el mes </t>
    </r>
    <r>
      <rPr>
        <i/>
        <sz val="11"/>
        <rFont val="Calibri"/>
        <family val="2"/>
        <scheme val="minor"/>
      </rPr>
      <t>m-1</t>
    </r>
    <r>
      <rPr>
        <sz val="11"/>
        <rFont val="Calibri"/>
        <family val="2"/>
        <scheme val="minor"/>
      </rPr>
      <t>.</t>
    </r>
  </si>
  <si>
    <r>
      <t>IPC</t>
    </r>
    <r>
      <rPr>
        <b/>
        <i/>
        <vertAlign val="subscript"/>
        <sz val="11"/>
        <rFont val="Calibri"/>
        <family val="2"/>
        <scheme val="minor"/>
      </rPr>
      <t>0</t>
    </r>
    <r>
      <rPr>
        <b/>
        <sz val="11"/>
        <rFont val="Calibri"/>
        <family val="2"/>
        <scheme val="minor"/>
      </rPr>
      <t>:</t>
    </r>
  </si>
  <si>
    <r>
      <t>X</t>
    </r>
    <r>
      <rPr>
        <b/>
        <sz val="11"/>
        <rFont val="Calibri"/>
        <family val="2"/>
        <scheme val="minor"/>
      </rPr>
      <t>:</t>
    </r>
  </si>
  <si>
    <r>
      <t>C*</t>
    </r>
    <r>
      <rPr>
        <b/>
        <i/>
        <vertAlign val="subscript"/>
        <sz val="11"/>
        <rFont val="Bookman Old Style"/>
        <family val="1"/>
      </rPr>
      <t>i,j,m</t>
    </r>
    <r>
      <rPr>
        <b/>
        <i/>
        <sz val="11"/>
        <rFont val="Bookman Old Style"/>
        <family val="1"/>
      </rPr>
      <t>:</t>
    </r>
  </si>
  <si>
    <r>
      <t xml:space="preserve">Costo variable de la actividad de comercialización para el comercializador </t>
    </r>
    <r>
      <rPr>
        <i/>
        <sz val="11"/>
        <rFont val="Bookman Old Style"/>
        <family val="1"/>
      </rPr>
      <t>i</t>
    </r>
    <r>
      <rPr>
        <sz val="11"/>
        <rFont val="Bookman Old Style"/>
        <family val="1"/>
      </rPr>
      <t xml:space="preserve">, del mercado de comercialización </t>
    </r>
    <r>
      <rPr>
        <i/>
        <sz val="11"/>
        <rFont val="Bookman Old Style"/>
        <family val="1"/>
      </rPr>
      <t>j</t>
    </r>
    <r>
      <rPr>
        <sz val="11"/>
        <rFont val="Bookman Old Style"/>
        <family val="1"/>
      </rPr>
      <t xml:space="preserve">, en el mes </t>
    </r>
    <r>
      <rPr>
        <i/>
        <sz val="11"/>
        <rFont val="Bookman Old Style"/>
        <family val="1"/>
      </rPr>
      <t>m</t>
    </r>
    <r>
      <rPr>
        <sz val="11"/>
        <rFont val="Bookman Old Style"/>
        <family val="1"/>
      </rPr>
      <t>.</t>
    </r>
  </si>
  <si>
    <r>
      <t>G</t>
    </r>
    <r>
      <rPr>
        <b/>
        <i/>
        <vertAlign val="subscript"/>
        <sz val="12"/>
        <rFont val="Bookman Old Style"/>
        <family val="1"/>
      </rPr>
      <t>i,j,m-1</t>
    </r>
    <r>
      <rPr>
        <b/>
        <sz val="12"/>
        <rFont val="Bookman Old Style"/>
        <family val="1"/>
      </rPr>
      <t>:</t>
    </r>
  </si>
  <si>
    <r>
      <t xml:space="preserve">Costo de compra de energía para los usuarios regulados del comercializador </t>
    </r>
    <r>
      <rPr>
        <i/>
        <sz val="11"/>
        <rFont val="Bookman Old Style"/>
        <family val="1"/>
      </rPr>
      <t>i</t>
    </r>
    <r>
      <rPr>
        <sz val="11"/>
        <rFont val="Bookman Old Style"/>
        <family val="1"/>
      </rPr>
      <t xml:space="preserve">, en el mercado de comercialización </t>
    </r>
    <r>
      <rPr>
        <i/>
        <sz val="11"/>
        <rFont val="Bookman Old Style"/>
        <family val="1"/>
      </rPr>
      <t>j</t>
    </r>
    <r>
      <rPr>
        <sz val="11"/>
        <rFont val="Bookman Old Style"/>
        <family val="1"/>
      </rPr>
      <t xml:space="preserve">, en el mes </t>
    </r>
    <r>
      <rPr>
        <i/>
        <sz val="11"/>
        <rFont val="Bookman Old Style"/>
        <family val="1"/>
      </rPr>
      <t>m-1</t>
    </r>
    <r>
      <rPr>
        <sz val="11"/>
        <rFont val="Bookman Old Style"/>
        <family val="1"/>
      </rPr>
      <t xml:space="preserve">, determinado conforme se establece en la Resolución CREG 119 de 2007 o aquella que la modifique, complemente o sustituya. </t>
    </r>
  </si>
  <si>
    <r>
      <t>T</t>
    </r>
    <r>
      <rPr>
        <b/>
        <i/>
        <vertAlign val="subscript"/>
        <sz val="12"/>
        <rFont val="Bookman Old Style"/>
        <family val="1"/>
      </rPr>
      <t>m-1</t>
    </r>
    <r>
      <rPr>
        <b/>
        <sz val="12"/>
        <rFont val="Bookman Old Style"/>
        <family val="1"/>
      </rPr>
      <t>:</t>
    </r>
  </si>
  <si>
    <r>
      <t xml:space="preserve">Costo por el uso del sistema de transmisión nacional para el mes </t>
    </r>
    <r>
      <rPr>
        <i/>
        <sz val="11"/>
        <rFont val="Bookman Old Style"/>
        <family val="1"/>
      </rPr>
      <t>m-1</t>
    </r>
    <r>
      <rPr>
        <sz val="11"/>
        <rFont val="Bookman Old Style"/>
        <family val="1"/>
      </rPr>
      <t>, determinado conforme se establece en la Resolución CREG 119 de 2007 o aquella que la modifique, complemente o sustituya.</t>
    </r>
  </si>
  <si>
    <r>
      <t>D</t>
    </r>
    <r>
      <rPr>
        <b/>
        <i/>
        <vertAlign val="subscript"/>
        <sz val="12"/>
        <rFont val="Calibri"/>
        <family val="2"/>
        <scheme val="minor"/>
      </rPr>
      <t>1,j,m-1</t>
    </r>
    <r>
      <rPr>
        <b/>
        <sz val="12"/>
        <rFont val="Calibri"/>
        <family val="2"/>
        <scheme val="minor"/>
      </rPr>
      <t>:</t>
    </r>
  </si>
  <si>
    <r>
      <t xml:space="preserve">Costo por el uso de los sistemas de distribución en el nivel de tensión 1, en el mercado de comercialización </t>
    </r>
    <r>
      <rPr>
        <i/>
        <sz val="11"/>
        <rFont val="Calibri"/>
        <family val="2"/>
        <scheme val="minor"/>
      </rPr>
      <t>j</t>
    </r>
    <r>
      <rPr>
        <sz val="11"/>
        <rFont val="Calibri"/>
        <family val="2"/>
        <scheme val="minor"/>
      </rPr>
      <t xml:space="preserve">, para el mes </t>
    </r>
    <r>
      <rPr>
        <i/>
        <sz val="11"/>
        <rFont val="Calibri"/>
        <family val="2"/>
        <scheme val="minor"/>
      </rPr>
      <t>m-1</t>
    </r>
    <r>
      <rPr>
        <sz val="11"/>
        <rFont val="Calibri"/>
        <family val="2"/>
        <scheme val="minor"/>
      </rPr>
      <t>, determinado conforme se establece en la Resolución CREG 119 de 2007 o aquella que la modifique, complemente o sustituya.  Cargo unificado según ADD</t>
    </r>
  </si>
  <si>
    <r>
      <t>PR</t>
    </r>
    <r>
      <rPr>
        <b/>
        <i/>
        <vertAlign val="subscript"/>
        <sz val="12"/>
        <rFont val="Calibri"/>
        <family val="2"/>
        <scheme val="minor"/>
      </rPr>
      <t>1,j,m-1</t>
    </r>
    <r>
      <rPr>
        <b/>
        <sz val="12"/>
        <rFont val="Calibri"/>
        <family val="2"/>
        <scheme val="minor"/>
      </rPr>
      <t>:</t>
    </r>
  </si>
  <si>
    <r>
      <t xml:space="preserve">Costo de compra, transporte y reducción de pérdidas de energía acumuladas hasta el nivel de tensión 1, en el mercado de comercialización </t>
    </r>
    <r>
      <rPr>
        <i/>
        <sz val="11"/>
        <rFont val="Calibri"/>
        <family val="2"/>
        <scheme val="minor"/>
      </rPr>
      <t>j</t>
    </r>
    <r>
      <rPr>
        <sz val="11"/>
        <rFont val="Calibri"/>
        <family val="2"/>
        <scheme val="minor"/>
      </rPr>
      <t xml:space="preserve">, para el mes </t>
    </r>
    <r>
      <rPr>
        <i/>
        <sz val="11"/>
        <rFont val="Calibri"/>
        <family val="2"/>
        <scheme val="minor"/>
      </rPr>
      <t>m-1</t>
    </r>
    <r>
      <rPr>
        <sz val="11"/>
        <rFont val="Calibri"/>
        <family val="2"/>
        <scheme val="minor"/>
      </rPr>
      <t>, determinado conforme se establece en la Resolución CREG 119 de 2007 o aquella que la modifique, complemente o sustituya.</t>
    </r>
  </si>
  <si>
    <r>
      <t>R</t>
    </r>
    <r>
      <rPr>
        <b/>
        <i/>
        <vertAlign val="subscript"/>
        <sz val="12"/>
        <rFont val="Bookman Old Style"/>
        <family val="1"/>
      </rPr>
      <t>i,m-1</t>
    </r>
    <r>
      <rPr>
        <b/>
        <sz val="12"/>
        <rFont val="Bookman Old Style"/>
        <family val="1"/>
      </rPr>
      <t>:</t>
    </r>
  </si>
  <si>
    <r>
      <t xml:space="preserve">Costo de restricciones y de servicios asociados con generación, asignados al comercializador </t>
    </r>
    <r>
      <rPr>
        <i/>
        <sz val="11"/>
        <rFont val="Bookman Old Style"/>
        <family val="1"/>
      </rPr>
      <t>i</t>
    </r>
    <r>
      <rPr>
        <sz val="11"/>
        <rFont val="Bookman Old Style"/>
        <family val="1"/>
      </rPr>
      <t xml:space="preserve">, en el mes </t>
    </r>
    <r>
      <rPr>
        <i/>
        <sz val="11"/>
        <rFont val="Bookman Old Style"/>
        <family val="1"/>
      </rPr>
      <t>m-1</t>
    </r>
    <r>
      <rPr>
        <sz val="11"/>
        <rFont val="Bookman Old Style"/>
        <family val="1"/>
      </rPr>
      <t>, determinado conforme se establece en la Resolución CREG 119 de 2007 o aquella que la modifique, complemente o sustituya.</t>
    </r>
  </si>
  <si>
    <r>
      <t>mo</t>
    </r>
    <r>
      <rPr>
        <b/>
        <sz val="12"/>
        <rFont val="Bookman Old Style"/>
        <family val="1"/>
      </rPr>
      <t>:</t>
    </r>
  </si>
  <si>
    <r>
      <t>RC</t>
    </r>
    <r>
      <rPr>
        <b/>
        <i/>
        <vertAlign val="subscript"/>
        <sz val="12"/>
        <rFont val="Bookman Old Style"/>
        <family val="1"/>
      </rPr>
      <t>i,j,m</t>
    </r>
    <r>
      <rPr>
        <b/>
        <sz val="12"/>
        <rFont val="Bookman Old Style"/>
        <family val="1"/>
      </rPr>
      <t>:</t>
    </r>
  </si>
  <si>
    <r>
      <t>Cv</t>
    </r>
    <r>
      <rPr>
        <b/>
        <i/>
        <vertAlign val="subscript"/>
        <sz val="11"/>
        <rFont val="Calibri"/>
        <family val="2"/>
        <scheme val="minor"/>
      </rPr>
      <t>m,i,j</t>
    </r>
    <r>
      <rPr>
        <b/>
        <i/>
        <sz val="11"/>
        <rFont val="Calibri"/>
        <family val="2"/>
        <scheme val="minor"/>
      </rPr>
      <t>:</t>
    </r>
  </si>
  <si>
    <r>
      <t xml:space="preserve">Margen de comercialización para el comercializador minorista </t>
    </r>
    <r>
      <rPr>
        <i/>
        <sz val="11"/>
        <rFont val="Calibri"/>
        <family val="2"/>
        <scheme val="minor"/>
      </rPr>
      <t>i</t>
    </r>
    <r>
      <rPr>
        <sz val="11"/>
        <rFont val="Calibri"/>
        <family val="2"/>
        <scheme val="minor"/>
      </rPr>
      <t xml:space="preserve">, del mercado de comercialización </t>
    </r>
    <r>
      <rPr>
        <i/>
        <sz val="11"/>
        <rFont val="Calibri"/>
        <family val="2"/>
        <scheme val="minor"/>
      </rPr>
      <t>j</t>
    </r>
    <r>
      <rPr>
        <sz val="11"/>
        <rFont val="Calibri"/>
        <family val="2"/>
        <scheme val="minor"/>
      </rPr>
      <t>, correspondiente al mes m.</t>
    </r>
  </si>
  <si>
    <r>
      <t>CER</t>
    </r>
    <r>
      <rPr>
        <b/>
        <i/>
        <vertAlign val="subscript"/>
        <sz val="11"/>
        <rFont val="Calibri"/>
        <family val="2"/>
        <scheme val="minor"/>
      </rPr>
      <t>i,m</t>
    </r>
    <r>
      <rPr>
        <b/>
        <i/>
        <sz val="11"/>
        <rFont val="Calibri"/>
        <family val="2"/>
        <scheme val="minor"/>
      </rPr>
      <t>:</t>
    </r>
  </si>
  <si>
    <r>
      <t xml:space="preserve">Costo mensual de las contribuciones a las entidades de regulación (CREG) y control (SSPD), liquidado al comercializador minorista </t>
    </r>
    <r>
      <rPr>
        <i/>
        <sz val="11"/>
        <rFont val="Calibri"/>
        <family val="2"/>
        <scheme val="minor"/>
      </rPr>
      <t>i</t>
    </r>
    <r>
      <rPr>
        <sz val="11"/>
        <rFont val="Calibri"/>
        <family val="2"/>
        <scheme val="minor"/>
      </rPr>
      <t xml:space="preserve"> conforme a la regulación vigente. El costo mensual de las contribuciones corresponderá a una doceava parte del pago anual que se efectúa a la CREG y a la SSPD.</t>
    </r>
  </si>
  <si>
    <r>
      <t>CCD</t>
    </r>
    <r>
      <rPr>
        <b/>
        <i/>
        <vertAlign val="subscript"/>
        <sz val="11"/>
        <rFont val="Calibri"/>
        <family val="2"/>
        <scheme val="minor"/>
      </rPr>
      <t>i,m-1</t>
    </r>
    <r>
      <rPr>
        <b/>
        <i/>
        <sz val="11"/>
        <rFont val="Calibri"/>
        <family val="2"/>
        <scheme val="minor"/>
      </rPr>
      <t>:</t>
    </r>
  </si>
  <si>
    <r>
      <t xml:space="preserve">Costos de los servicios del Centro Nacional de Despacho y del Administrador del Sistema de Intercambio Comerciales, ASIC, asignados al comercializador minorista </t>
    </r>
    <r>
      <rPr>
        <i/>
        <sz val="11"/>
        <rFont val="Calibri"/>
        <family val="2"/>
        <scheme val="minor"/>
      </rPr>
      <t>i</t>
    </r>
    <r>
      <rPr>
        <sz val="11"/>
        <rFont val="Calibri"/>
        <family val="2"/>
        <scheme val="minor"/>
      </rPr>
      <t>, correspondientes al mes m-1, de acuerdo con la regulación vigente.</t>
    </r>
  </si>
  <si>
    <r>
      <t>CG</t>
    </r>
    <r>
      <rPr>
        <b/>
        <i/>
        <vertAlign val="subscript"/>
        <sz val="11"/>
        <rFont val="Calibri"/>
        <family val="2"/>
        <scheme val="minor"/>
      </rPr>
      <t>i,m-1</t>
    </r>
    <r>
      <rPr>
        <b/>
        <i/>
        <sz val="11"/>
        <rFont val="Calibri"/>
        <family val="2"/>
        <scheme val="minor"/>
      </rPr>
      <t>:</t>
    </r>
  </si>
  <si>
    <r>
      <t>V</t>
    </r>
    <r>
      <rPr>
        <b/>
        <i/>
        <vertAlign val="subscript"/>
        <sz val="11"/>
        <rFont val="Calibri"/>
        <family val="2"/>
        <scheme val="minor"/>
      </rPr>
      <t>i,m-1</t>
    </r>
    <r>
      <rPr>
        <b/>
        <i/>
        <sz val="11"/>
        <rFont val="Calibri"/>
        <family val="2"/>
        <scheme val="minor"/>
      </rPr>
      <t>:</t>
    </r>
  </si>
  <si>
    <r>
      <t>CvR</t>
    </r>
    <r>
      <rPr>
        <b/>
        <i/>
        <vertAlign val="subscript"/>
        <sz val="11"/>
        <rFont val="Calibri"/>
        <family val="2"/>
        <scheme val="minor"/>
      </rPr>
      <t>i,j,m</t>
    </r>
    <r>
      <rPr>
        <b/>
        <i/>
        <sz val="11"/>
        <rFont val="Calibri"/>
        <family val="2"/>
        <scheme val="minor"/>
      </rPr>
      <t>:</t>
    </r>
  </si>
  <si>
    <r>
      <t xml:space="preserve">Porción del costo base de comercialización, </t>
    </r>
    <r>
      <rPr>
        <i/>
        <sz val="11"/>
        <rFont val="Calibri"/>
        <family val="2"/>
        <scheme val="minor"/>
      </rPr>
      <t>Cf</t>
    </r>
    <r>
      <rPr>
        <i/>
        <vertAlign val="subscript"/>
        <sz val="11"/>
        <rFont val="Calibri"/>
        <family val="2"/>
        <scheme val="minor"/>
      </rPr>
      <t>m,j</t>
    </r>
    <r>
      <rPr>
        <sz val="11"/>
        <rFont val="Calibri"/>
        <family val="2"/>
        <scheme val="minor"/>
      </rPr>
      <t xml:space="preserve"> , que se remunera a través de la componente fija del costo unitario de prestación del servicio, </t>
    </r>
    <r>
      <rPr>
        <i/>
        <sz val="11"/>
        <rFont val="Calibri"/>
        <family val="2"/>
        <scheme val="minor"/>
      </rPr>
      <t>CUf</t>
    </r>
    <r>
      <rPr>
        <i/>
        <vertAlign val="subscript"/>
        <sz val="11"/>
        <rFont val="Calibri"/>
        <family val="2"/>
        <scheme val="minor"/>
      </rPr>
      <t>m,j</t>
    </r>
  </si>
  <si>
    <r>
      <t>UR</t>
    </r>
    <r>
      <rPr>
        <b/>
        <i/>
        <vertAlign val="subscript"/>
        <sz val="11"/>
        <rFont val="Calibri"/>
        <family val="2"/>
        <scheme val="minor"/>
      </rPr>
      <t>i,j,m-2</t>
    </r>
    <r>
      <rPr>
        <b/>
        <i/>
        <sz val="11"/>
        <rFont val="Calibri"/>
        <family val="2"/>
        <scheme val="minor"/>
      </rPr>
      <t>:</t>
    </r>
  </si>
  <si>
    <r>
      <t>CGCU</t>
    </r>
    <r>
      <rPr>
        <b/>
        <i/>
        <vertAlign val="subscript"/>
        <sz val="11"/>
        <rFont val="Calibri"/>
        <family val="2"/>
        <scheme val="minor"/>
      </rPr>
      <t>i,j,m-1</t>
    </r>
    <r>
      <rPr>
        <b/>
        <i/>
        <sz val="11"/>
        <rFont val="Calibri"/>
        <family val="2"/>
        <scheme val="minor"/>
      </rPr>
      <t>:</t>
    </r>
  </si>
  <si>
    <r>
      <t>PUI</t>
    </r>
    <r>
      <rPr>
        <b/>
        <i/>
        <vertAlign val="subscript"/>
        <sz val="11"/>
        <rFont val="Calibri"/>
        <family val="2"/>
        <scheme val="minor"/>
      </rPr>
      <t>j,m</t>
    </r>
    <r>
      <rPr>
        <b/>
        <i/>
        <sz val="11"/>
        <rFont val="Calibri"/>
        <family val="2"/>
        <scheme val="minor"/>
      </rPr>
      <t>:</t>
    </r>
  </si>
  <si>
    <r>
      <t>VR</t>
    </r>
    <r>
      <rPr>
        <b/>
        <i/>
        <vertAlign val="subscript"/>
        <sz val="11"/>
        <rFont val="Calibri"/>
        <family val="2"/>
        <scheme val="minor"/>
      </rPr>
      <t>i,j,m-2</t>
    </r>
    <r>
      <rPr>
        <b/>
        <i/>
        <sz val="11"/>
        <rFont val="Calibri"/>
        <family val="2"/>
        <scheme val="minor"/>
      </rPr>
      <t>:</t>
    </r>
  </si>
  <si>
    <t xml:space="preserve">Variable </t>
  </si>
  <si>
    <t>Comentarios / fuente</t>
  </si>
  <si>
    <r>
      <t xml:space="preserve">Riesgo de cartera del comercializador </t>
    </r>
    <r>
      <rPr>
        <i/>
        <sz val="11"/>
        <rFont val="Bookman Old Style"/>
        <family val="1"/>
      </rPr>
      <t>i</t>
    </r>
    <r>
      <rPr>
        <sz val="11"/>
        <rFont val="Bookman Old Style"/>
        <family val="1"/>
      </rPr>
      <t xml:space="preserve">, en el mercado de comercialización </t>
    </r>
    <r>
      <rPr>
        <i/>
        <sz val="11"/>
        <rFont val="Bookman Old Style"/>
        <family val="1"/>
      </rPr>
      <t>j</t>
    </r>
    <r>
      <rPr>
        <sz val="11"/>
        <rFont val="Bookman Old Style"/>
        <family val="1"/>
      </rPr>
      <t xml:space="preserve">, para el mes </t>
    </r>
    <r>
      <rPr>
        <i/>
        <sz val="11"/>
        <rFont val="Bookman Old Style"/>
        <family val="1"/>
      </rPr>
      <t>m</t>
    </r>
    <r>
      <rPr>
        <sz val="11"/>
        <rFont val="Bookman Old Style"/>
        <family val="1"/>
      </rPr>
      <t>, calculado de conformidad con lo establecido en el artículo 14 de esta resolución.</t>
    </r>
  </si>
  <si>
    <t>1. AGENTE COMERCIALIZADOR</t>
  </si>
  <si>
    <t>Mes Apliacion  Tarifas</t>
  </si>
  <si>
    <t>Agente Comercializador</t>
  </si>
  <si>
    <t>Mercado de Comercializacion</t>
  </si>
  <si>
    <t>VATIA S.A. E.S.P.</t>
  </si>
  <si>
    <t>CAUCA</t>
  </si>
  <si>
    <t xml:space="preserve">β: </t>
  </si>
  <si>
    <t>Cfj,m:</t>
  </si>
  <si>
    <t>C*i,j,m:</t>
  </si>
  <si>
    <t>Cvm,i,j:</t>
  </si>
  <si>
    <t>CvRi,j,m:</t>
  </si>
  <si>
    <t>AMERICANA DE ENERGIA S.A.S. E.S.P.</t>
  </si>
  <si>
    <t>CHOCO</t>
  </si>
  <si>
    <t>A.S.C. INGENIERIA S.A. E.S.P.</t>
  </si>
  <si>
    <t>BOYACA</t>
  </si>
  <si>
    <t>ARAUCA</t>
  </si>
  <si>
    <t>EMPRESA DE ENERGIA DE CASANARE S.A. E.S.P.</t>
  </si>
  <si>
    <t>SANTANDER</t>
  </si>
  <si>
    <t>ENERGIA EMPRESARIAL DE LA COSTA S.A. E.S.P.</t>
  </si>
  <si>
    <t>NORTE DE SANTANDER</t>
  </si>
  <si>
    <t>CALDAS</t>
  </si>
  <si>
    <t>CENTRALES ELECTRICAS DE NARINO S.A. E.S.P.</t>
  </si>
  <si>
    <t>PEREIRA</t>
  </si>
  <si>
    <t>CODENSA S.A. E.S.P.</t>
  </si>
  <si>
    <t>QUINDIO</t>
  </si>
  <si>
    <t>COMPANIA ENERGETICA DE OCCIDENTE S.A.S. ESP</t>
  </si>
  <si>
    <t>CALI</t>
  </si>
  <si>
    <t>TULUA</t>
  </si>
  <si>
    <t>COMPANIA DE ELECTRICIDAD DE TULUA S.A. E.S.P.</t>
  </si>
  <si>
    <t>CARTAGO</t>
  </si>
  <si>
    <t>AES CHIVOR &amp; CIA. S.C.A. E.S.P.</t>
  </si>
  <si>
    <t>TOLIMA</t>
  </si>
  <si>
    <t>CEMEX ENERGY S.A.S. E.S.P.</t>
  </si>
  <si>
    <t>HUILA</t>
  </si>
  <si>
    <t>CAQUETA</t>
  </si>
  <si>
    <t>COENERSA S.A.S. E.S.P.</t>
  </si>
  <si>
    <t>CENTRALES ELECTRICAS DEL NORTE DE SANTANDER S.A. E.S.P.</t>
  </si>
  <si>
    <t>NARIÑO</t>
  </si>
  <si>
    <t>COLENERGIA S.A. E.S.P.</t>
  </si>
  <si>
    <t>CUNDINAMARCA</t>
  </si>
  <si>
    <t>ELECTRIFICADORA DEL CAQUETA S.A. E.S.P.</t>
  </si>
  <si>
    <t>META</t>
  </si>
  <si>
    <t>EMPRESAS MUNICIPALES DE CARTAGO E.S.P. INTERVENIDA</t>
  </si>
  <si>
    <t>COMPANIA ENERGETICA DEL TOLIMA S.A. E.S.P.</t>
  </si>
  <si>
    <t>DISTRIBUIDORA Y COMERCIALIZADORA DE ENERGIA ELECTRICA S.A. E.S.P.</t>
  </si>
  <si>
    <t>DICELER S.A. E.S.P.</t>
  </si>
  <si>
    <t>RUITOQUE</t>
  </si>
  <si>
    <t>EMPRESA DE ENERGIA DEL BAJO PUTUMAYO S.A. E.S.P.</t>
  </si>
  <si>
    <t>EMPRESA DE ENERGIA DE BOYACA S.A. E.S.P. EMPRESA DE SERVICIOS PUBLICOS</t>
  </si>
  <si>
    <t>ELECTRIFICADORA DEL CARIBE S.A. E.S.P.</t>
  </si>
  <si>
    <t>PUTUMAYO</t>
  </si>
  <si>
    <t>SIBUNDOY</t>
  </si>
  <si>
    <t>EMPRESA DE ENERGIA DEL QUINDIO S.A. E.S.P.</t>
  </si>
  <si>
    <t>EMPRESA DE ENERGIA DE CUNDINAMARCA S.A. E.S.P.</t>
  </si>
  <si>
    <t>BAJO PUTUMAYO</t>
  </si>
  <si>
    <t>EMPRESA DE ENERGIA DE PEREIRA S.A. E.S.P.</t>
  </si>
  <si>
    <t>E2 ENERGIA EFICIENTE S.A. E.S.P.</t>
  </si>
  <si>
    <t>ENERGETICOS S.A. E.S.P.</t>
  </si>
  <si>
    <t>EMPRESA DE ENERGIA ELECTRICA DEL DEPARTAMENTO DEL GUAVIARE S.A. E.S.P.</t>
  </si>
  <si>
    <t>GUAVIARE</t>
  </si>
  <si>
    <t>EMPRESA MUNICIPAL DE ENERGIA ELECTRICA S.A. E.S.P.</t>
  </si>
  <si>
    <t>CASANARE</t>
  </si>
  <si>
    <t>ECOMMERCIAL S.A.S. E.S.P.</t>
  </si>
  <si>
    <t>EMPRESA MUNICIPAL DE SERVICIOS PUBLICOS DE CARTAGENA DEL CHAIRA</t>
  </si>
  <si>
    <t>ELECTRIFICADORA DEL META S.A. E.S.P.</t>
  </si>
  <si>
    <t>EMGESA S.A. E.S.P.</t>
  </si>
  <si>
    <t>EMPRESA DE ENERGIA DE ARAUCA E.S.P.</t>
  </si>
  <si>
    <t>ENERGIA Y ALUMBRADO DE PEREIRA S.A. E.S.P.</t>
  </si>
  <si>
    <t>EMPRESAS PUBLICAS DE MEDELLIN E.S.P.</t>
  </si>
  <si>
    <t>ENERGIA SOCIAL DE LA COSTA S.A. E.S.P.</t>
  </si>
  <si>
    <t>EMPRESA DE SERVICIOS PUBLICOS DE SANTANDER S.A E.S.P</t>
  </si>
  <si>
    <t>ELECTRIFICADORA DE SANTANDER S.A. E.S.P.</t>
  </si>
  <si>
    <t>ENERTOTAL S.A. E.S.P.</t>
  </si>
  <si>
    <t>ENERVIA S.A. E.S.P.</t>
  </si>
  <si>
    <t>EMPRESA DE ENERGIA DEL VALLE DE SIBUNDOY S.A. E.S.P.</t>
  </si>
  <si>
    <t>FUENTES DE ENERGIAS RENOVABLES SAS ESP</t>
  </si>
  <si>
    <t>FORCEFUL ENERGY S.A.S. E.S.P.</t>
  </si>
  <si>
    <t>GENERARCO S.A.S. E.S.P.</t>
  </si>
  <si>
    <t>GENERADORA Y COMERCIALIZADORA DE ENERGIA DEL CARIBE S.A. E.S.P.</t>
  </si>
  <si>
    <t>GENERAMOS ENERGIA S.A. E.S.P.</t>
  </si>
  <si>
    <t>GENERSA S.A.S. E.S.P.</t>
  </si>
  <si>
    <t>GENERSYS S.A.S. E.S.P.</t>
  </si>
  <si>
    <t>GESTION ENERGETICA S.A. E.S.P.</t>
  </si>
  <si>
    <t>ELECTRIFICADORA DEL HUILA S.A. E.S.P.</t>
  </si>
  <si>
    <t>HZ ENERGY S.A.S. E.S.P.</t>
  </si>
  <si>
    <t>ISAGEN S.A. E.S.P.</t>
  </si>
  <si>
    <t>ITALCOL ENERGIA S.A. E.S.P.</t>
  </si>
  <si>
    <t>EMPRESA MULTIPROPOSITO DE CALARCA S.A. E.S.P.</t>
  </si>
  <si>
    <t>ENERCO S.A. E.S.P.</t>
  </si>
  <si>
    <t>PROYECTOS ENERGETICOS DEL CAUCA S.A. E.S.P.</t>
  </si>
  <si>
    <t>PROFESIONALES EN ENERGIA S.A E.S.P.</t>
  </si>
  <si>
    <t>PROELECTRICA &amp; CIA. S.C.A. E.S.P</t>
  </si>
  <si>
    <t>QI ENERGY S.A.S. E.S.P.</t>
  </si>
  <si>
    <t>ENERGIA Y AGUA S.A.S. E.S.P.</t>
  </si>
  <si>
    <t>RENOVATIO TRADING AMERICAS S.A.S. E.S.P</t>
  </si>
  <si>
    <t>RUITOQUE S.A. E.S.P.</t>
  </si>
  <si>
    <t>TERMOTASAJERO S.A. E.S.P.</t>
  </si>
  <si>
    <t>Resolución CREG - Cargo Cx</t>
  </si>
  <si>
    <r>
      <t xml:space="preserve">Demanda Regulada </t>
    </r>
    <r>
      <rPr>
        <sz val="10"/>
        <color theme="1"/>
        <rFont val="Calibri"/>
        <family val="2"/>
        <scheme val="minor"/>
      </rPr>
      <t>(GWh-año)</t>
    </r>
  </si>
  <si>
    <t>CENTRAL HIDROELECTRICA DE CALDAS S.A. E.S.P.</t>
  </si>
  <si>
    <t xml:space="preserve">EMPRESA DE ENERGIA DEL PACIFICO S.A. E.S.P.  </t>
  </si>
  <si>
    <t>EMPRESA DE ENERGIA DEL PUTUMAYO S.A.  E.S.P.</t>
  </si>
  <si>
    <t xml:space="preserve">EMPRESA DISTRIBUIDORA DEL PACIFICO S.A. E.S.P. </t>
  </si>
  <si>
    <t xml:space="preserve">EMPRESAS MUNICIPALES DE CALI E.I.C.E. E.S.P. </t>
  </si>
  <si>
    <t xml:space="preserve">ANTIOQUIA </t>
  </si>
  <si>
    <t>BOGOTA - SABANA</t>
  </si>
  <si>
    <t>COCONUCO- POPAYAN</t>
  </si>
  <si>
    <t>REGIÓN CARIBE</t>
  </si>
  <si>
    <t>VALLE DEL CAUCA</t>
  </si>
  <si>
    <t>ASELCA COMERCIALIZADORA DE ENERGIA S.A. E.S.P.</t>
  </si>
  <si>
    <t>AGENTE EXPERTO EN SERVICIOS PÚBLICOS S.A. E.S.P.</t>
  </si>
  <si>
    <t>CENTRAL HIDROELECTRICA CONCORDIA S.A.S. E.S.P.</t>
  </si>
  <si>
    <t xml:space="preserve">CENTRALES ELECTRICAS DEL CAUCA S.A. E.S.P. </t>
  </si>
  <si>
    <t xml:space="preserve">COMERCIALIZADORA DEL CAFE S.A.S E.S.P </t>
  </si>
  <si>
    <t>GENERCOMERCIAL S.A.S E.S.P</t>
  </si>
  <si>
    <t>IA ENERGÍA Y GESTIÓN S.A.S. E.S.P.</t>
  </si>
  <si>
    <t>INVERSIONES, SUMINISTROS  Y SERVICIOS SAFEANA S.A.S. E.S.P.</t>
  </si>
  <si>
    <t>NITRO ENERGY COLOMBIA S.A.S. E.S.P.</t>
  </si>
  <si>
    <t>RIOPAILA ENERGÍA S.A.S. E.S.P.</t>
  </si>
  <si>
    <t>TERMOPIEDRAS S.A.  E.S.P.</t>
  </si>
  <si>
    <t>TERPEL ENERGÍA S.A.S. E.S.P.</t>
  </si>
  <si>
    <t>VP INGENERGIA S.A. E.S.P.</t>
  </si>
  <si>
    <t>RCi,j,m:</t>
  </si>
  <si>
    <r>
      <t>RCT</t>
    </r>
    <r>
      <rPr>
        <b/>
        <i/>
        <sz val="9"/>
        <rFont val="Bookman Old Style"/>
        <family val="1"/>
      </rPr>
      <t>j</t>
    </r>
  </si>
  <si>
    <t>Prima por el riesgo de cartera no gestionable de los usuarios tradicionales del mercado de comercialización j.</t>
  </si>
  <si>
    <r>
      <t>RCAE</t>
    </r>
    <r>
      <rPr>
        <b/>
        <i/>
        <sz val="8"/>
        <rFont val="Bookman Old Style"/>
        <family val="1"/>
      </rPr>
      <t>j,t</t>
    </r>
  </si>
  <si>
    <t xml:space="preserve">Prima de riesgo de cartera a reconocer al comercializador integrado al operador de red, por la atención de usuarios en áreas especiales, que al 31 de diciembre del año 2013, estaban siendo atendidos por dicho comercializador, en el mercado de comercialización j, para el año t. </t>
  </si>
  <si>
    <t xml:space="preserve">RCSNEi,j,t: </t>
  </si>
  <si>
    <t>Prima de riesgo de cartera a reconocer al comercializador i, en el mercado de comercialización j, para el año t, por atender usuarios ubicados en barrios subnormales que al 31 de diciembre del año 2013 estaban siendo atendidos por un comercializador diferente al integrado al operador de red.</t>
  </si>
  <si>
    <t>RCNU:</t>
  </si>
  <si>
    <t>Recaudo totali,j,t:</t>
  </si>
  <si>
    <t>Porcentaje de recaudo total estimado para el comercializador i, en el mercado de comercialización j, para el año t.</t>
  </si>
  <si>
    <t>t:</t>
  </si>
  <si>
    <t>Año calendario de vigencia de la metodología de comercialización.</t>
  </si>
  <si>
    <t>IFSSRIi,j:</t>
  </si>
  <si>
    <t>Porcentaje de recaudo a través de subsidios del Fondo de Solidaridad para Subsidios y Redistribución de Ingresos, FSSRI, respecto de la facturación total, estimado como un promedio de los valores reales de los años t - 1 y t - 2, para el comercializador i, en el mercado de comercialización j.</t>
  </si>
  <si>
    <t>IFOESi,j:</t>
  </si>
  <si>
    <t>Porcentaje de recaudo a través de recursos del Fondo de Energía Social, FOES, o cualquier otro fondo que se cree con el objetivo de cubrir el pago del consumo de energía eléctrica de usuarios en barrios subnormales, respecto de la facturación total, estimado como un promedio de los valores reales de los años t - 1 y t - 2, para el comercializador i, en el mercado de comercialización j.</t>
  </si>
  <si>
    <t>VUTri,j,m-1:</t>
  </si>
  <si>
    <t>Ventas totales a usuarios regulados del comercializador i, en el mercado de comercialización j, para el mes m-1, descontando los valores de las variables VAEi,j,m-1, VSNEi,j,m-1 y VNUi,j,m-1. Esta variable se expresa en kilovatios hora (kWh).</t>
  </si>
  <si>
    <t>VAEi,j,m-1:</t>
  </si>
  <si>
    <t xml:space="preserve">Ventas totales a los usuarios ubicados en áreas especiales que al 31 de diciembre de 2013 estaban siendo atendidos por el comercializador i, en el mercado de comercialización j, para el mes m-1. Esta variable se expresa en kilovatios hora (kWh). </t>
  </si>
  <si>
    <t>VSNEi,j,m-1:</t>
  </si>
  <si>
    <t>Ventas realizadas por el comercializador i, en el mercado de comercialización j, a usuarios ubicados en barrios subnormales  que al 31 de diciembre del año 2013 estaban siendo atendidos por un comercializador diferente al integrado al operador de red, para el mes m-1. Esta variable se expresa en kilovatios hora (kWh).</t>
  </si>
  <si>
    <t>VNUi,j,m-1:</t>
  </si>
  <si>
    <t>Ventas a los nuevos usuarios regulados incorporados al SIN, atendidos por el comercializador i, en el mercado de comercialización j, en el mes m-1. Esta variable se expresa en kilovatios hora (kWh).</t>
  </si>
  <si>
    <t>VRCi,j,m-1:</t>
  </si>
  <si>
    <t>Ventas totales a usuarios regulados realizadas por el comercializador i, en el mercado de comercialización j, en el mes m-1, expresadas en kilovatios hora (kWh).                                                                                                                                                                     La suma de las variables VUTri,j,m-1, VAEi,j,m-1, VSNEi,j,m-1 y VNUi,j,m-1 debe ser igual a la variable VRCi,j,m-1.</t>
  </si>
  <si>
    <t>Prima de riesgo de cartera a reconocer al comercializador por atender nuevos usuarios regulados incorporados al SIN mediante planes de expansión de cobertura, de conformidad con la política pública definida por el Ministerio de Minas y Energía. La variable RCNU tendrá un valor máximo de 15,22 %.</t>
  </si>
  <si>
    <t>IFSSRIi,j (t-1):</t>
  </si>
  <si>
    <t>IFSSRIi,j (t-2):</t>
  </si>
  <si>
    <t>Facturación (t-1)</t>
  </si>
  <si>
    <t>Mill $</t>
  </si>
  <si>
    <t>Recaudo a través de subsidios del Fondo de Solidaridad para Subsidios y Redistribución de Ingresos, FSSRI del año t - 1, para el comercializador i, en el mercado de comercialización j.</t>
  </si>
  <si>
    <t>Recaudo a través de subsidios del Fondo de Solidaridad para Subsidios y Redistribución de Ingresos, FSSRI del año t - 2, para el comercializador i, en el mercado de comercialización j.</t>
  </si>
  <si>
    <t>facturación total del año t - 1</t>
  </si>
  <si>
    <t>Facturación (t-2)</t>
  </si>
  <si>
    <t>facturación total del año t - 2</t>
  </si>
  <si>
    <t>IFOESi,j  (t-1):</t>
  </si>
  <si>
    <t>IFOESi,j (t-2):</t>
  </si>
  <si>
    <t xml:space="preserve"> recaudo a través de recursos del Fondo de Energía Social, FOES, o cualquier otro fondo que se cree con el objetivo de cubrir el pago del consumo de energía eléctrica de usuarios en barrios subnormales del año t - 1</t>
  </si>
  <si>
    <t xml:space="preserve"> recaudo a través de recursos del Fondo de Energía Social, FOES, o cualquier otro fondo que se cree con el objetivo de cubrir el pago del consumo de energía eléctrica de usuarios en barrios subnormales del año t - 2</t>
  </si>
  <si>
    <t>COMPONENTE VARIABLE DEL COSTO UNITARIO RESOLUCIÓN CREG 191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</si>
</sst>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C0A]mmm\-yy;@"/>
    <numFmt numFmtId="167" formatCode="0.0000%"/>
    <numFmt numFmtId="168" formatCode="_(* #,##0.0000_);_(* \(#,##0.0000\);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charset val="1"/>
      <scheme val="minor"/>
    </font>
    <font>
      <sz val="10"/>
      <name val="Arial"/>
      <family val="2"/>
    </font>
    <font>
      <b/>
      <sz val="14"/>
      <color theme="1"/>
      <name val="Calibri"/>
      <family val="2"/>
      <scheme val="minor"/>
    </font>
    <font>
      <b/>
      <sz val="14"/>
      <color theme="1"/>
      <name val="Arial"/>
      <family val="2"/>
    </font>
    <font>
      <sz val="11"/>
      <name val="Calibri"/>
      <family val="2"/>
      <scheme val="minor"/>
    </font>
    <font>
      <b/>
      <sz val="11"/>
      <name val="Calibri"/>
      <family val="2"/>
      <scheme val="minor"/>
    </font>
    <font>
      <b/>
      <sz val="11"/>
      <color theme="0" tint="-0.34998626667073579"/>
      <name val="Calibri"/>
      <family val="2"/>
      <scheme val="minor"/>
    </font>
    <font>
      <b/>
      <i/>
      <sz val="12"/>
      <name val="Calibri"/>
      <family val="2"/>
      <scheme val="minor"/>
    </font>
    <font>
      <b/>
      <i/>
      <sz val="11"/>
      <name val="Calibri"/>
      <family val="2"/>
      <scheme val="minor"/>
    </font>
    <font>
      <b/>
      <i/>
      <vertAlign val="subscript"/>
      <sz val="11"/>
      <name val="Calibri"/>
      <family val="2"/>
      <scheme val="minor"/>
    </font>
    <font>
      <i/>
      <sz val="11"/>
      <name val="Calibri"/>
      <family val="2"/>
      <scheme val="minor"/>
    </font>
    <font>
      <b/>
      <i/>
      <vertAlign val="subscript"/>
      <sz val="11"/>
      <name val="Bookman Old Style"/>
      <family val="1"/>
    </font>
    <font>
      <b/>
      <i/>
      <sz val="11"/>
      <name val="Bookman Old Style"/>
      <family val="1"/>
    </font>
    <font>
      <i/>
      <sz val="11"/>
      <name val="Bookman Old Style"/>
      <family val="1"/>
    </font>
    <font>
      <sz val="11"/>
      <name val="Bookman Old Style"/>
      <family val="1"/>
    </font>
    <font>
      <b/>
      <i/>
      <sz val="12"/>
      <name val="Bookman Old Style"/>
      <family val="1"/>
    </font>
    <font>
      <b/>
      <i/>
      <vertAlign val="subscript"/>
      <sz val="12"/>
      <name val="Bookman Old Style"/>
      <family val="1"/>
    </font>
    <font>
      <b/>
      <sz val="12"/>
      <name val="Bookman Old Style"/>
      <family val="1"/>
    </font>
    <font>
      <b/>
      <i/>
      <vertAlign val="subscript"/>
      <sz val="12"/>
      <name val="Calibri"/>
      <family val="2"/>
      <scheme val="minor"/>
    </font>
    <font>
      <b/>
      <sz val="12"/>
      <name val="Calibri"/>
      <family val="2"/>
      <scheme val="minor"/>
    </font>
    <font>
      <i/>
      <vertAlign val="subscript"/>
      <sz val="11"/>
      <name val="Calibri"/>
      <family val="2"/>
      <scheme val="minor"/>
    </font>
    <font>
      <b/>
      <sz val="11"/>
      <name val="Calibri"/>
      <family val="2"/>
    </font>
    <font>
      <b/>
      <i/>
      <sz val="18"/>
      <name val="Calibri"/>
      <family val="2"/>
      <scheme val="minor"/>
    </font>
    <font>
      <sz val="10"/>
      <color theme="1"/>
      <name val="Calibri"/>
      <family val="2"/>
      <scheme val="minor"/>
    </font>
    <font>
      <b/>
      <i/>
      <sz val="9"/>
      <name val="Bookman Old Style"/>
      <family val="1"/>
    </font>
    <font>
      <b/>
      <i/>
      <sz val="8"/>
      <name val="Bookman Old Style"/>
      <family val="1"/>
    </font>
    <font>
      <b/>
      <sz val="11"/>
      <name val="Bookman Old Style"/>
      <family val="1"/>
    </font>
    <font>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2"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thin">
        <color auto="1"/>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cellStyleXfs>
  <cellXfs count="116">
    <xf numFmtId="0" fontId="0" fillId="0" borderId="0" xfId="0"/>
    <xf numFmtId="0" fontId="0" fillId="0" borderId="0" xfId="0" applyFill="1"/>
    <xf numFmtId="0" fontId="0" fillId="0" borderId="6" xfId="0" applyFill="1" applyBorder="1"/>
    <xf numFmtId="0" fontId="7" fillId="0" borderId="0" xfId="0" applyFont="1"/>
    <xf numFmtId="166"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xf>
    <xf numFmtId="0" fontId="11" fillId="2" borderId="1" xfId="0" applyFont="1" applyFill="1" applyBorder="1" applyAlignment="1">
      <alignment horizontal="center"/>
    </xf>
    <xf numFmtId="0" fontId="11" fillId="2" borderId="1" xfId="0" applyNumberFormat="1" applyFont="1" applyFill="1" applyBorder="1" applyAlignment="1">
      <alignment horizontal="center"/>
    </xf>
    <xf numFmtId="0" fontId="7" fillId="0" borderId="1" xfId="0" applyFont="1" applyBorder="1"/>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6" fillId="0" borderId="1" xfId="0" applyFont="1" applyFill="1" applyBorder="1" applyAlignment="1">
      <alignment horizontal="center" vertical="center"/>
    </xf>
    <xf numFmtId="3" fontId="7" fillId="0" borderId="1" xfId="0" applyNumberFormat="1" applyFont="1" applyBorder="1"/>
    <xf numFmtId="10" fontId="7" fillId="0" borderId="1" xfId="0" applyNumberFormat="1" applyFont="1" applyBorder="1"/>
    <xf numFmtId="9" fontId="7" fillId="0" borderId="1" xfId="2" applyFont="1" applyBorder="1"/>
    <xf numFmtId="37" fontId="7" fillId="0" borderId="1" xfId="0" applyNumberFormat="1" applyFont="1" applyBorder="1" applyAlignment="1"/>
    <xf numFmtId="0" fontId="24" fillId="0" borderId="1" xfId="0" applyFont="1" applyBorder="1" applyAlignment="1">
      <alignment horizontal="center" vertical="center"/>
    </xf>
    <xf numFmtId="14" fontId="7" fillId="0" borderId="1" xfId="0" applyNumberFormat="1" applyFont="1" applyBorder="1"/>
    <xf numFmtId="0" fontId="7" fillId="0" borderId="0" xfId="0" applyFont="1" applyBorder="1"/>
    <xf numFmtId="17" fontId="8" fillId="3" borderId="1" xfId="0" applyNumberFormat="1" applyFont="1" applyFill="1" applyBorder="1"/>
    <xf numFmtId="17" fontId="8" fillId="3" borderId="1" xfId="0" applyNumberFormat="1" applyFont="1" applyFill="1" applyBorder="1" applyAlignment="1"/>
    <xf numFmtId="0" fontId="25" fillId="3" borderId="1" xfId="0" applyFont="1" applyFill="1" applyBorder="1" applyAlignment="1">
      <alignment horizontal="center" vertical="center"/>
    </xf>
    <xf numFmtId="0" fontId="25" fillId="4" borderId="1" xfId="0" applyFont="1" applyFill="1" applyBorder="1" applyAlignment="1">
      <alignment horizontal="center" vertical="center"/>
    </xf>
    <xf numFmtId="0" fontId="0" fillId="0" borderId="0" xfId="0" applyAlignment="1"/>
    <xf numFmtId="1" fontId="7" fillId="0" borderId="1" xfId="0" applyNumberFormat="1" applyFont="1" applyBorder="1"/>
    <xf numFmtId="9" fontId="7" fillId="0" borderId="1" xfId="0" applyNumberFormat="1" applyFont="1" applyBorder="1"/>
    <xf numFmtId="0" fontId="18" fillId="3" borderId="1" xfId="0" applyFont="1" applyFill="1" applyBorder="1" applyAlignment="1">
      <alignment horizontal="center" vertical="center"/>
    </xf>
    <xf numFmtId="43" fontId="7" fillId="0" borderId="1" xfId="1" applyFont="1" applyBorder="1"/>
    <xf numFmtId="0" fontId="30" fillId="0" borderId="0" xfId="0" applyFont="1" applyFill="1"/>
    <xf numFmtId="164" fontId="0" fillId="0" borderId="1" xfId="0" applyNumberFormat="1" applyFont="1" applyFill="1" applyBorder="1" applyAlignment="1" applyProtection="1">
      <alignment horizontal="center" vertical="center"/>
      <protection locked="0"/>
    </xf>
    <xf numFmtId="10" fontId="2" fillId="0" borderId="1" xfId="2" applyNumberFormat="1" applyFont="1" applyFill="1" applyBorder="1" applyAlignment="1" applyProtection="1">
      <alignment horizontal="center"/>
    </xf>
    <xf numFmtId="164" fontId="2" fillId="0" borderId="1" xfId="0" applyNumberFormat="1" applyFont="1" applyFill="1" applyBorder="1" applyAlignment="1" applyProtection="1">
      <alignment horizontal="center"/>
    </xf>
    <xf numFmtId="167" fontId="2" fillId="0" borderId="1" xfId="2" applyNumberFormat="1" applyFont="1" applyFill="1" applyBorder="1" applyAlignment="1" applyProtection="1">
      <alignment horizontal="center"/>
    </xf>
    <xf numFmtId="165" fontId="2" fillId="0" borderId="1" xfId="2" applyNumberFormat="1" applyFont="1" applyFill="1" applyBorder="1" applyAlignment="1" applyProtection="1">
      <alignment horizontal="center"/>
    </xf>
    <xf numFmtId="43" fontId="2" fillId="0" borderId="1" xfId="1" applyFont="1" applyFill="1" applyBorder="1" applyAlignment="1" applyProtection="1">
      <alignment horizontal="center"/>
    </xf>
    <xf numFmtId="168" fontId="2" fillId="4" borderId="1" xfId="1" applyNumberFormat="1" applyFont="1" applyFill="1" applyBorder="1" applyAlignment="1" applyProtection="1">
      <alignment horizontal="center"/>
    </xf>
    <xf numFmtId="164" fontId="2" fillId="4" borderId="1" xfId="0" applyNumberFormat="1" applyFont="1" applyFill="1" applyBorder="1" applyAlignment="1" applyProtection="1">
      <alignment horizontal="center" vertical="center"/>
    </xf>
    <xf numFmtId="0" fontId="0" fillId="0" borderId="0" xfId="0" applyFont="1" applyFill="1"/>
    <xf numFmtId="17" fontId="30" fillId="0" borderId="0" xfId="0" applyNumberFormat="1" applyFont="1" applyFill="1" applyBorder="1"/>
    <xf numFmtId="0" fontId="31" fillId="0" borderId="1" xfId="0" applyFont="1" applyFill="1" applyBorder="1" applyAlignment="1">
      <alignment horizontal="center" vertical="center" wrapText="1"/>
    </xf>
    <xf numFmtId="17" fontId="31" fillId="0" borderId="1" xfId="0" applyNumberFormat="1" applyFont="1" applyFill="1" applyBorder="1" applyAlignment="1">
      <alignment horizontal="center" vertic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5" fillId="0" borderId="0" xfId="0" applyFont="1" applyFill="1" applyAlignment="1">
      <alignment horizontal="center" vertical="center" wrapText="1"/>
    </xf>
    <xf numFmtId="0" fontId="2" fillId="0" borderId="0" xfId="0" applyFont="1" applyFill="1" applyAlignment="1">
      <alignment horizontal="center" vertical="center"/>
    </xf>
    <xf numFmtId="0" fontId="9" fillId="0" borderId="0" xfId="0" applyFont="1" applyFill="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0" fillId="0" borderId="0" xfId="0" applyFill="1" applyAlignment="1">
      <alignment horizontal="center"/>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2" fillId="0" borderId="0" xfId="0" applyFont="1" applyFill="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5" xfId="0" applyFill="1" applyBorder="1" applyAlignment="1">
      <alignment horizontal="center"/>
    </xf>
    <xf numFmtId="0" fontId="0" fillId="0" borderId="17" xfId="0" applyFill="1" applyBorder="1" applyAlignment="1">
      <alignment horizontal="center"/>
    </xf>
    <xf numFmtId="0" fontId="0" fillId="0" borderId="2" xfId="0" applyFill="1" applyBorder="1" applyAlignment="1">
      <alignment horizontal="center" wrapText="1"/>
    </xf>
    <xf numFmtId="0" fontId="0" fillId="0" borderId="19" xfId="0" applyFill="1" applyBorder="1" applyAlignment="1">
      <alignment horizontal="center" wrapText="1"/>
    </xf>
    <xf numFmtId="0" fontId="0" fillId="0" borderId="20" xfId="0" applyFill="1" applyBorder="1" applyAlignment="1">
      <alignment horizontal="center" wrapText="1"/>
    </xf>
    <xf numFmtId="0" fontId="0" fillId="0" borderId="21" xfId="0" applyFill="1" applyBorder="1" applyAlignment="1">
      <alignment horizontal="center"/>
    </xf>
    <xf numFmtId="0" fontId="0" fillId="0" borderId="19" xfId="0" applyFill="1" applyBorder="1" applyAlignment="1">
      <alignment horizontal="center"/>
    </xf>
    <xf numFmtId="0" fontId="0" fillId="0" borderId="3" xfId="0" applyFill="1" applyBorder="1" applyAlignment="1">
      <alignment horizont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17" fillId="0" borderId="1" xfId="0" applyFont="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xf>
    <xf numFmtId="0" fontId="8" fillId="3" borderId="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8" fillId="5" borderId="2" xfId="0" applyFont="1" applyFill="1" applyBorder="1" applyAlignment="1">
      <alignment horizontal="center"/>
    </xf>
    <xf numFmtId="0" fontId="8" fillId="5" borderId="19" xfId="0" applyFont="1" applyFill="1" applyBorder="1" applyAlignment="1">
      <alignment horizontal="center"/>
    </xf>
    <xf numFmtId="0" fontId="8" fillId="5" borderId="3" xfId="0" applyFont="1" applyFill="1" applyBorder="1" applyAlignment="1">
      <alignment horizontal="center"/>
    </xf>
    <xf numFmtId="0" fontId="11" fillId="2" borderId="1" xfId="0" applyFont="1" applyFill="1" applyBorder="1" applyAlignment="1">
      <alignment horizontal="center"/>
    </xf>
    <xf numFmtId="0" fontId="7" fillId="3" borderId="19"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5" borderId="19" xfId="0" applyFont="1" applyFill="1" applyBorder="1" applyAlignment="1">
      <alignment horizontal="center"/>
    </xf>
    <xf numFmtId="0" fontId="7" fillId="5" borderId="3" xfId="0" applyFont="1" applyFill="1" applyBorder="1" applyAlignment="1">
      <alignment horizontal="center"/>
    </xf>
  </cellXfs>
  <cellStyles count="5">
    <cellStyle name="Millares" xfId="1" builtinId="3"/>
    <cellStyle name="Normal" xfId="0" builtinId="0"/>
    <cellStyle name="Normal 2" xfId="3"/>
    <cellStyle name="Normal 2 2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0</xdr:rowOff>
    </xdr:from>
    <xdr:to>
      <xdr:col>13</xdr:col>
      <xdr:colOff>9525</xdr:colOff>
      <xdr:row>4</xdr:row>
      <xdr:rowOff>9524</xdr:rowOff>
    </xdr:to>
    <xdr:sp macro="" textlink="">
      <xdr:nvSpPr>
        <xdr:cNvPr id="2" name="1 Rectángulo redondeado"/>
        <xdr:cNvSpPr/>
      </xdr:nvSpPr>
      <xdr:spPr>
        <a:xfrm>
          <a:off x="552450" y="952500"/>
          <a:ext cx="1809750" cy="390524"/>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twoCellAnchor>
    <xdr:from>
      <xdr:col>33</xdr:col>
      <xdr:colOff>0</xdr:colOff>
      <xdr:row>2</xdr:row>
      <xdr:rowOff>0</xdr:rowOff>
    </xdr:from>
    <xdr:to>
      <xdr:col>44</xdr:col>
      <xdr:colOff>0</xdr:colOff>
      <xdr:row>4</xdr:row>
      <xdr:rowOff>9524</xdr:rowOff>
    </xdr:to>
    <xdr:sp macro="" textlink="">
      <xdr:nvSpPr>
        <xdr:cNvPr id="3" name="2 Rectángulo redondeado"/>
        <xdr:cNvSpPr/>
      </xdr:nvSpPr>
      <xdr:spPr>
        <a:xfrm>
          <a:off x="5972175" y="952500"/>
          <a:ext cx="1990725" cy="390524"/>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marino\AppData\Local\Temp\Formulaci&#243;n%20CREG%20180%20de%202014%20C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marino\AppData\Local\Temp\Art&#237;culo%2024%20CR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extendida"/>
      <sheetName val="usuarios"/>
      <sheetName val="Cv"/>
      <sheetName val="CU2"/>
      <sheetName val="Cv 031"/>
      <sheetName val="vlr_garantias"/>
      <sheetName val="Costo Base"/>
      <sheetName val="GCj"/>
      <sheetName val="actualización"/>
      <sheetName val="Co"/>
      <sheetName val="RC"/>
      <sheetName val="RCT"/>
      <sheetName val="RCA"/>
      <sheetName val="regla RCA"/>
      <sheetName val="IPC"/>
      <sheetName val="RCSNE"/>
      <sheetName val="RCNU"/>
      <sheetName val="CFE"/>
      <sheetName val="Garantias"/>
      <sheetName val="frontera estoc."/>
      <sheetName val="var front estoc."/>
      <sheetName val="aom sui"/>
      <sheetName val="costos comer."/>
      <sheetName val="Inicio"/>
      <sheetName val="F1. Cuenta 444"/>
      <sheetName val="F2. Cuentas PUC"/>
      <sheetName val="F3. Otros costos y gastos"/>
      <sheetName val="F4. Pérdidas"/>
      <sheetName val="F5. Personal y Misceláneos"/>
      <sheetName val="F6.Materiales-Equipos-Edificios"/>
      <sheetName val="resum. redes2"/>
      <sheetName val="F7. Red N2"/>
      <sheetName val="F8. Usuarios - Facturas"/>
      <sheetName val="F9. Usuarios desconectados"/>
      <sheetName val="F10. RC Usuarios tradicionales"/>
      <sheetName val="F11. RC áreas especiales"/>
      <sheetName val="F12. Costo contribuciones"/>
      <sheetName val="Soporte_ F.2_ CREG 2009-2013"/>
      <sheetName val="Soporte_F.4 PÉRDIDAS 2009-2010"/>
      <sheetName val="Soporte_F.8 Circ 074_2014_clien"/>
      <sheetName val="F9. Usuarios descon_IVAN"/>
      <sheetName val="Soporte_F.10a_Tradicionales"/>
      <sheetName val="Fuente_ Desconec_Circulares"/>
      <sheetName val="Comparativo_Usus Desco_CIRCULAR"/>
    </sheetNames>
    <sheetDataSet>
      <sheetData sheetId="0"/>
      <sheetData sheetId="1">
        <row r="1">
          <cell r="A1" t="str">
            <v>mes</v>
          </cell>
          <cell r="B1" t="str">
            <v>cant de usuarios</v>
          </cell>
        </row>
        <row r="2">
          <cell r="A2">
            <v>41640</v>
          </cell>
          <cell r="B2">
            <v>436908</v>
          </cell>
        </row>
        <row r="3">
          <cell r="A3">
            <v>41671</v>
          </cell>
          <cell r="B3">
            <v>437936</v>
          </cell>
        </row>
        <row r="4">
          <cell r="A4">
            <v>41699</v>
          </cell>
          <cell r="B4">
            <v>438945</v>
          </cell>
        </row>
        <row r="5">
          <cell r="A5">
            <v>41730</v>
          </cell>
          <cell r="B5">
            <v>439810</v>
          </cell>
        </row>
        <row r="6">
          <cell r="A6">
            <v>41760</v>
          </cell>
          <cell r="B6">
            <v>441181</v>
          </cell>
        </row>
        <row r="7">
          <cell r="A7">
            <v>41791</v>
          </cell>
          <cell r="B7">
            <v>442014</v>
          </cell>
        </row>
        <row r="8">
          <cell r="A8">
            <v>41821</v>
          </cell>
          <cell r="B8">
            <v>442538</v>
          </cell>
        </row>
        <row r="9">
          <cell r="A9">
            <v>41852</v>
          </cell>
          <cell r="B9">
            <v>443413</v>
          </cell>
        </row>
        <row r="10">
          <cell r="A10">
            <v>41883</v>
          </cell>
          <cell r="B10">
            <v>444371</v>
          </cell>
        </row>
        <row r="11">
          <cell r="A11">
            <v>41913</v>
          </cell>
          <cell r="B11">
            <v>444792</v>
          </cell>
        </row>
        <row r="12">
          <cell r="A12">
            <v>41944</v>
          </cell>
          <cell r="B12">
            <v>445864</v>
          </cell>
        </row>
        <row r="13">
          <cell r="A13">
            <v>41974</v>
          </cell>
          <cell r="B13">
            <v>446546</v>
          </cell>
        </row>
        <row r="14">
          <cell r="A14">
            <v>42005</v>
          </cell>
          <cell r="B14">
            <v>447979</v>
          </cell>
        </row>
      </sheetData>
      <sheetData sheetId="2">
        <row r="4">
          <cell r="C4">
            <v>42005</v>
          </cell>
        </row>
      </sheetData>
      <sheetData sheetId="3">
        <row r="3">
          <cell r="A3">
            <v>41640</v>
          </cell>
          <cell r="B3">
            <v>41640</v>
          </cell>
          <cell r="C3">
            <v>138.1915917576643</v>
          </cell>
          <cell r="D3">
            <v>21.123696531021427</v>
          </cell>
          <cell r="E3">
            <v>141.15130234210901</v>
          </cell>
          <cell r="F3">
            <v>90.716554464687007</v>
          </cell>
          <cell r="G3">
            <v>39.462855995810997</v>
          </cell>
          <cell r="H3">
            <v>57.398400691332753</v>
          </cell>
          <cell r="M3">
            <v>25.863908825550634</v>
          </cell>
          <cell r="N3">
            <v>8.8216875852729295</v>
          </cell>
          <cell r="O3">
            <v>5.7383949779769825</v>
          </cell>
          <cell r="P3">
            <v>4.1988440620080443</v>
          </cell>
          <cell r="S3">
            <v>387.92774420968618</v>
          </cell>
          <cell r="T3">
            <v>320.45077509198649</v>
          </cell>
          <cell r="U3">
            <v>266.11378401581453</v>
          </cell>
        </row>
        <row r="4">
          <cell r="A4">
            <v>41671</v>
          </cell>
          <cell r="B4">
            <v>41671</v>
          </cell>
          <cell r="C4">
            <v>139.43321521802042</v>
          </cell>
          <cell r="D4">
            <v>19.141226070000002</v>
          </cell>
          <cell r="E4">
            <v>142.68015576373901</v>
          </cell>
          <cell r="F4">
            <v>92.037265809879003</v>
          </cell>
          <cell r="G4">
            <v>40.804916240007003</v>
          </cell>
          <cell r="H4">
            <v>56.912194021099602</v>
          </cell>
          <cell r="M4">
            <v>26.101105993259182</v>
          </cell>
          <cell r="N4">
            <v>9.0752458215792835</v>
          </cell>
          <cell r="O4">
            <v>5.9955652707433158</v>
          </cell>
          <cell r="P4">
            <v>2.3231205801618162</v>
          </cell>
          <cell r="S4">
            <v>386.59101764628002</v>
          </cell>
          <cell r="T4">
            <v>318.92226752074009</v>
          </cell>
          <cell r="U4">
            <v>264.61023740003213</v>
          </cell>
        </row>
        <row r="5">
          <cell r="A5">
            <v>41699</v>
          </cell>
          <cell r="B5">
            <v>41699</v>
          </cell>
          <cell r="C5">
            <v>140.96841994681776</v>
          </cell>
          <cell r="D5">
            <v>22.245736000000001</v>
          </cell>
          <cell r="E5">
            <v>139.34894516144601</v>
          </cell>
          <cell r="F5">
            <v>88.979636916359993</v>
          </cell>
          <cell r="G5">
            <v>41.131172790691998</v>
          </cell>
          <cell r="H5">
            <v>57.464161645092545</v>
          </cell>
          <cell r="M5">
            <v>26.830562772675272</v>
          </cell>
          <cell r="N5">
            <v>9.312503400359228</v>
          </cell>
          <cell r="O5">
            <v>6.1437331300333851</v>
          </cell>
          <cell r="P5">
            <v>4.7422737319808759</v>
          </cell>
          <cell r="S5">
            <v>391.60009925801245</v>
          </cell>
          <cell r="T5">
            <v>323.7127316406104</v>
          </cell>
          <cell r="U5">
            <v>272.6954972446166</v>
          </cell>
        </row>
        <row r="6">
          <cell r="A6">
            <v>41730</v>
          </cell>
          <cell r="B6">
            <v>41730</v>
          </cell>
          <cell r="C6">
            <v>142.62168624714727</v>
          </cell>
          <cell r="D6">
            <v>22.281642999999999</v>
          </cell>
          <cell r="E6">
            <v>140.29933681618101</v>
          </cell>
          <cell r="F6">
            <v>89.169397938169993</v>
          </cell>
          <cell r="G6">
            <v>41.383760801530997</v>
          </cell>
          <cell r="H6">
            <v>57.570475992343781</v>
          </cell>
          <cell r="M6">
            <v>26.743951466957171</v>
          </cell>
          <cell r="N6">
            <v>9.1087333182950747</v>
          </cell>
          <cell r="O6">
            <v>5.9181061513026814</v>
          </cell>
          <cell r="P6">
            <v>4.2920661837745513</v>
          </cell>
          <cell r="S6">
            <v>393.80915970640376</v>
          </cell>
          <cell r="T6">
            <v>325.04400267973074</v>
          </cell>
          <cell r="U6">
            <v>274.06773837609933</v>
          </cell>
        </row>
        <row r="7">
          <cell r="A7">
            <v>41760</v>
          </cell>
          <cell r="B7">
            <v>41760</v>
          </cell>
          <cell r="C7">
            <v>155.14951080547675</v>
          </cell>
          <cell r="D7">
            <v>20.176378999999997</v>
          </cell>
          <cell r="E7">
            <v>148.62490458870599</v>
          </cell>
          <cell r="F7">
            <v>94.810376261615005</v>
          </cell>
          <cell r="G7">
            <v>41.722485156462</v>
          </cell>
          <cell r="H7">
            <v>57.924444846349402</v>
          </cell>
          <cell r="M7">
            <v>28.268262221406037</v>
          </cell>
          <cell r="N7">
            <v>9.5476843040223649</v>
          </cell>
          <cell r="O7">
            <v>6.1603848924676576</v>
          </cell>
          <cell r="P7">
            <v>6.4451558260711224</v>
          </cell>
          <cell r="S7">
            <v>416.58865728800924</v>
          </cell>
          <cell r="T7">
            <v>344.05355104353464</v>
          </cell>
          <cell r="U7">
            <v>287.57836052682694</v>
          </cell>
        </row>
        <row r="8">
          <cell r="A8">
            <v>41791</v>
          </cell>
          <cell r="B8">
            <v>41791</v>
          </cell>
          <cell r="C8">
            <v>149.89576882917902</v>
          </cell>
          <cell r="D8">
            <v>20.972147000000003</v>
          </cell>
          <cell r="E8">
            <v>150.40009704028699</v>
          </cell>
          <cell r="F8">
            <v>95.859009387265004</v>
          </cell>
          <cell r="G8">
            <v>42.317016668013999</v>
          </cell>
          <cell r="H8">
            <v>58.062517658602438</v>
          </cell>
          <cell r="M8">
            <v>27.42580962929528</v>
          </cell>
          <cell r="N8">
            <v>9.2029372413108295</v>
          </cell>
          <cell r="O8">
            <v>5.9054690872354119</v>
          </cell>
          <cell r="P8">
            <v>5.2264889657681808</v>
          </cell>
          <cell r="S8">
            <v>411.98282912313186</v>
          </cell>
          <cell r="T8">
            <v>339.21886908212548</v>
          </cell>
          <cell r="U8">
            <v>282.37940820879902</v>
          </cell>
        </row>
        <row r="9">
          <cell r="A9">
            <v>41821</v>
          </cell>
          <cell r="B9">
            <v>41821</v>
          </cell>
          <cell r="C9">
            <v>144.85391622458172</v>
          </cell>
          <cell r="D9">
            <v>20.064972999999998</v>
          </cell>
          <cell r="E9">
            <v>145.24062962908701</v>
          </cell>
          <cell r="F9">
            <v>93.300372380632993</v>
          </cell>
          <cell r="G9">
            <v>41.409184067269997</v>
          </cell>
          <cell r="H9">
            <v>58.418258666470287</v>
          </cell>
          <cell r="M9">
            <v>26.552180800162557</v>
          </cell>
          <cell r="N9">
            <v>8.9494987118225069</v>
          </cell>
          <cell r="O9">
            <v>5.764402840233803</v>
          </cell>
          <cell r="P9">
            <v>5.4225199087791083</v>
          </cell>
          <cell r="S9">
            <v>400.55247822908069</v>
          </cell>
          <cell r="T9">
            <v>331.00953889228668</v>
          </cell>
          <cell r="U9">
            <v>275.93325470733492</v>
          </cell>
        </row>
        <row r="10">
          <cell r="A10">
            <v>41852</v>
          </cell>
          <cell r="B10">
            <v>41852</v>
          </cell>
          <cell r="C10">
            <v>144.49515236025948</v>
          </cell>
          <cell r="D10">
            <v>20.718475999999999</v>
          </cell>
          <cell r="E10">
            <v>142.32648219652501</v>
          </cell>
          <cell r="F10">
            <v>91.000246826590995</v>
          </cell>
          <cell r="G10">
            <v>41.325972829995003</v>
          </cell>
          <cell r="H10">
            <v>58.41708546042004</v>
          </cell>
          <cell r="M10">
            <v>27.098915928704788</v>
          </cell>
          <cell r="N10">
            <v>9.3769311791634031</v>
          </cell>
          <cell r="O10">
            <v>6.171161154276799</v>
          </cell>
          <cell r="P10">
            <v>6.9117509011745435</v>
          </cell>
          <cell r="S10">
            <v>399.96786284708389</v>
          </cell>
          <cell r="T10">
            <v>330.9196427276085</v>
          </cell>
          <cell r="U10">
            <v>278.0395987061259</v>
          </cell>
        </row>
        <row r="11">
          <cell r="A11">
            <v>41883</v>
          </cell>
          <cell r="B11">
            <v>41883</v>
          </cell>
          <cell r="C11">
            <v>147.8141938576793</v>
          </cell>
          <cell r="D11">
            <v>20.312569</v>
          </cell>
          <cell r="E11">
            <v>147.03674192536701</v>
          </cell>
          <cell r="F11">
            <v>93.127082928068006</v>
          </cell>
          <cell r="G11">
            <v>42.189759451885003</v>
          </cell>
          <cell r="H11">
            <v>58.596862279065554</v>
          </cell>
          <cell r="M11">
            <v>27.874606783254116</v>
          </cell>
          <cell r="N11">
            <v>9.7876574340706135</v>
          </cell>
          <cell r="O11">
            <v>6.5164132841074354</v>
          </cell>
          <cell r="P11">
            <v>4.2738804995598167</v>
          </cell>
          <cell r="S11">
            <v>405.90885434492577</v>
          </cell>
          <cell r="T11">
            <v>333.91224599844332</v>
          </cell>
          <cell r="U11">
            <v>279.70367837229713</v>
          </cell>
        </row>
        <row r="12">
          <cell r="A12">
            <v>41913</v>
          </cell>
          <cell r="B12">
            <v>41913</v>
          </cell>
          <cell r="C12">
            <v>145.91380106746197</v>
          </cell>
          <cell r="D12">
            <v>21.955380999999999</v>
          </cell>
          <cell r="E12">
            <v>150.32691983222901</v>
          </cell>
          <cell r="F12">
            <v>95.823678057817006</v>
          </cell>
          <cell r="G12">
            <v>42.192708963976003</v>
          </cell>
          <cell r="H12">
            <v>58.552177727119442</v>
          </cell>
          <cell r="M12">
            <v>27.754626366997734</v>
          </cell>
          <cell r="N12">
            <v>9.7089625415837322</v>
          </cell>
          <cell r="O12">
            <v>6.445046063633634</v>
          </cell>
          <cell r="P12">
            <v>5.228359004699592</v>
          </cell>
          <cell r="S12">
            <v>409.73126499850775</v>
          </cell>
          <cell r="T12">
            <v>337.18235939868174</v>
          </cell>
          <cell r="U12">
            <v>280.28747382689068</v>
          </cell>
        </row>
        <row r="13">
          <cell r="A13">
            <v>41944</v>
          </cell>
          <cell r="B13">
            <v>41944</v>
          </cell>
          <cell r="C13">
            <v>149.48303525029812</v>
          </cell>
          <cell r="D13">
            <v>21.326620999999999</v>
          </cell>
          <cell r="E13">
            <v>147.32546812421899</v>
          </cell>
          <cell r="F13">
            <v>94.413954436913002</v>
          </cell>
          <cell r="G13">
            <v>41.604715950884</v>
          </cell>
          <cell r="H13">
            <v>58.76092737040706</v>
          </cell>
          <cell r="M13">
            <v>27.815512304777318</v>
          </cell>
          <cell r="N13">
            <v>9.5286969895749927</v>
          </cell>
          <cell r="O13">
            <v>6.2203861794281279</v>
          </cell>
          <cell r="P13">
            <v>6.4978701191340313</v>
          </cell>
          <cell r="S13">
            <v>411.20943416883546</v>
          </cell>
          <cell r="T13">
            <v>340.01110516632718</v>
          </cell>
          <cell r="U13">
            <v>283.89355587015132</v>
          </cell>
        </row>
        <row r="14">
          <cell r="A14">
            <v>41974</v>
          </cell>
          <cell r="B14">
            <v>41974</v>
          </cell>
          <cell r="C14">
            <v>144.78776541567697</v>
          </cell>
          <cell r="D14">
            <v>21.447646999999996</v>
          </cell>
          <cell r="E14">
            <v>143.83304963359299</v>
          </cell>
          <cell r="F14">
            <v>93.131473291055002</v>
          </cell>
          <cell r="G14">
            <v>42.707786810137002</v>
          </cell>
          <cell r="H14">
            <v>58.724617099172825</v>
          </cell>
          <cell r="M14">
            <v>27.09672729909672</v>
          </cell>
          <cell r="N14">
            <v>9.295017456439739</v>
          </cell>
          <cell r="O14">
            <v>6.074516575624342</v>
          </cell>
          <cell r="P14">
            <v>2.4810443583155837</v>
          </cell>
          <cell r="S14">
            <v>398.37085080585501</v>
          </cell>
          <cell r="T14">
            <v>329.86756462066006</v>
          </cell>
          <cell r="U14">
            <v>276.22337725892669</v>
          </cell>
        </row>
        <row r="15">
          <cell r="A15">
            <v>42005</v>
          </cell>
          <cell r="B15">
            <v>42005</v>
          </cell>
          <cell r="C15">
            <v>147.26513333112905</v>
          </cell>
          <cell r="D15">
            <v>22.50928</v>
          </cell>
          <cell r="E15">
            <v>147.50769420131499</v>
          </cell>
          <cell r="F15">
            <v>95.949383184596002</v>
          </cell>
          <cell r="G15">
            <v>43.784953600000001</v>
          </cell>
          <cell r="H15">
            <v>54.978131088780863</v>
          </cell>
          <cell r="M15">
            <v>28.223829794908056</v>
          </cell>
          <cell r="N15">
            <v>9.9461411541485951</v>
          </cell>
          <cell r="O15">
            <v>6.6405420011634213</v>
          </cell>
          <cell r="P15">
            <v>3.4616001260591975</v>
          </cell>
          <cell r="S15">
            <v>403.9456685421921</v>
          </cell>
          <cell r="T15">
            <v>334.1096688847137</v>
          </cell>
          <cell r="U15">
            <v>278.63964014713247</v>
          </cell>
        </row>
        <row r="16">
          <cell r="A16">
            <v>42036</v>
          </cell>
          <cell r="B16">
            <v>42036</v>
          </cell>
          <cell r="C16">
            <v>152.97984993613926</v>
          </cell>
          <cell r="D16">
            <v>22.190318000000001</v>
          </cell>
          <cell r="E16">
            <v>155.284934101315</v>
          </cell>
          <cell r="F16">
            <v>96.046820499382989</v>
          </cell>
          <cell r="G16">
            <v>44.188560616191999</v>
          </cell>
          <cell r="H16">
            <v>54.626531112926074</v>
          </cell>
          <cell r="M16">
            <v>28.394964150188304</v>
          </cell>
          <cell r="N16">
            <v>9.6642872590876312</v>
          </cell>
          <cell r="O16">
            <v>6.2754387341214608</v>
          </cell>
          <cell r="P16">
            <v>0.17227613347251966</v>
          </cell>
          <cell r="S16">
            <v>413.64887343404109</v>
          </cell>
          <cell r="T16">
            <v>335.68008294100844</v>
          </cell>
          <cell r="U16">
            <v>280.43297453285129</v>
          </cell>
        </row>
      </sheetData>
      <sheetData sheetId="4">
        <row r="20">
          <cell r="A20" t="str">
            <v>CARGOS CND Y SIC</v>
          </cell>
          <cell r="B20" t="str">
            <v>CND ($)</v>
          </cell>
          <cell r="C20" t="str">
            <v>SIC ($)</v>
          </cell>
          <cell r="D20" t="str">
            <v>IVA SIC ($)</v>
          </cell>
          <cell r="E20" t="str">
            <v>HONORARIOS MAS OTROS</v>
          </cell>
          <cell r="F20" t="str">
            <v>SIC ($) + IVA + HONORARIOS</v>
          </cell>
          <cell r="G20" t="str">
            <v>CCD ($)</v>
          </cell>
          <cell r="H20" t="str">
            <v>CFMt-1</v>
          </cell>
          <cell r="I20" t="str">
            <v>CER</v>
          </cell>
          <cell r="J20" t="str">
            <v>GARANTIAS FINANCIERAS Junio 2006</v>
          </cell>
          <cell r="K20" t="str">
            <v>C*m,t</v>
          </cell>
          <cell r="L20" t="str">
            <v>CVm,i</v>
          </cell>
          <cell r="M20" t="str">
            <v>Cfm,j</v>
          </cell>
          <cell r="N20" t="str">
            <v>Costos</v>
          </cell>
          <cell r="O20" t="str">
            <v>margen</v>
          </cell>
          <cell r="P20" t="str">
            <v>costo comer sin renta</v>
          </cell>
        </row>
        <row r="21">
          <cell r="A21">
            <v>41913</v>
          </cell>
          <cell r="B21">
            <v>38568995</v>
          </cell>
          <cell r="C21">
            <v>13774642</v>
          </cell>
          <cell r="D21">
            <v>2203942.7200000002</v>
          </cell>
          <cell r="E21">
            <v>0</v>
          </cell>
          <cell r="F21">
            <v>15978584.720000001</v>
          </cell>
          <cell r="G21">
            <v>54547579.719999999</v>
          </cell>
          <cell r="H21">
            <v>154.77704402720818</v>
          </cell>
          <cell r="I21">
            <v>51778086.228749998</v>
          </cell>
          <cell r="J21">
            <v>0.12</v>
          </cell>
          <cell r="K21">
            <v>57.063578628394112</v>
          </cell>
          <cell r="L21">
            <v>58.552177727119442</v>
          </cell>
          <cell r="M21">
            <v>0</v>
          </cell>
          <cell r="N21">
            <v>49.62050315512532</v>
          </cell>
          <cell r="O21">
            <v>7.4430754732687916</v>
          </cell>
          <cell r="P21">
            <v>51.109102253850651</v>
          </cell>
        </row>
        <row r="22">
          <cell r="A22">
            <v>41944</v>
          </cell>
          <cell r="B22">
            <v>38880068</v>
          </cell>
          <cell r="C22">
            <v>13885739</v>
          </cell>
          <cell r="D22">
            <v>2221718.2400000002</v>
          </cell>
          <cell r="E22">
            <v>0</v>
          </cell>
          <cell r="F22">
            <v>16107457.24</v>
          </cell>
          <cell r="G22">
            <v>54987525.240000002</v>
          </cell>
          <cell r="H22">
            <v>154.77704402720818</v>
          </cell>
          <cell r="I22">
            <v>51778086.228749998</v>
          </cell>
          <cell r="J22">
            <v>0.12</v>
          </cell>
          <cell r="K22">
            <v>57.155859502846369</v>
          </cell>
          <cell r="L22">
            <v>58.76092737040706</v>
          </cell>
          <cell r="M22">
            <v>0</v>
          </cell>
          <cell r="N22">
            <v>49.700747393779451</v>
          </cell>
          <cell r="O22">
            <v>7.455112109066917</v>
          </cell>
          <cell r="P22">
            <v>51.305815261340143</v>
          </cell>
        </row>
        <row r="23">
          <cell r="A23">
            <v>41974</v>
          </cell>
          <cell r="B23">
            <v>38762408</v>
          </cell>
          <cell r="C23">
            <v>13843754.448275862</v>
          </cell>
          <cell r="D23">
            <v>2215000.7117241379</v>
          </cell>
          <cell r="E23">
            <v>0</v>
          </cell>
          <cell r="F23">
            <v>16058755.16</v>
          </cell>
          <cell r="G23">
            <v>54821163.159999996</v>
          </cell>
          <cell r="H23">
            <v>154.77704402720818</v>
          </cell>
          <cell r="I23">
            <v>51778086.228749998</v>
          </cell>
          <cell r="J23">
            <v>0.12</v>
          </cell>
          <cell r="K23">
            <v>57.233569712911418</v>
          </cell>
          <cell r="L23">
            <v>58.724617099172825</v>
          </cell>
          <cell r="M23">
            <v>0</v>
          </cell>
          <cell r="N23">
            <v>49.768321489488194</v>
          </cell>
          <cell r="O23">
            <v>7.4652482234232238</v>
          </cell>
          <cell r="P23">
            <v>51.259368875749601</v>
          </cell>
        </row>
        <row r="24">
          <cell r="A24">
            <v>42005</v>
          </cell>
          <cell r="B24">
            <v>39403319</v>
          </cell>
          <cell r="C24">
            <v>14072502.99</v>
          </cell>
          <cell r="D24">
            <v>2251600.4783999999</v>
          </cell>
          <cell r="E24">
            <v>0</v>
          </cell>
          <cell r="F24">
            <v>16324103.4684</v>
          </cell>
          <cell r="G24">
            <v>55727422.468400002</v>
          </cell>
          <cell r="H24">
            <v>166.64905153463312</v>
          </cell>
          <cell r="I24">
            <v>55772117.535750002</v>
          </cell>
          <cell r="J24">
            <v>0.12</v>
          </cell>
          <cell r="K24">
            <v>53.296112014566042</v>
          </cell>
          <cell r="L24">
            <v>54.978131088780863</v>
          </cell>
          <cell r="M24">
            <v>0</v>
          </cell>
          <cell r="N24">
            <v>46.344445230057431</v>
          </cell>
          <cell r="O24">
            <v>6.9516667845086104</v>
          </cell>
          <cell r="P24">
            <v>48.026464304272253</v>
          </cell>
        </row>
      </sheetData>
      <sheetData sheetId="5">
        <row r="1">
          <cell r="A1" t="str">
            <v>Mes</v>
          </cell>
          <cell r="B1" t="str">
            <v>MR</v>
          </cell>
          <cell r="C1" t="str">
            <v>IVA</v>
          </cell>
          <cell r="D1" t="str">
            <v>TOTAL</v>
          </cell>
          <cell r="E1" t="str">
            <v>TOTAL COMERCIALIZADOR</v>
          </cell>
        </row>
        <row r="2">
          <cell r="A2">
            <v>41913</v>
          </cell>
          <cell r="B2">
            <v>2039077.24</v>
          </cell>
          <cell r="C2">
            <v>326252.36</v>
          </cell>
          <cell r="D2">
            <v>2365329.59</v>
          </cell>
        </row>
        <row r="3">
          <cell r="A3">
            <v>41944</v>
          </cell>
          <cell r="B3">
            <v>1609886.22</v>
          </cell>
          <cell r="C3">
            <v>257581.79</v>
          </cell>
          <cell r="D3">
            <v>1867468.01</v>
          </cell>
          <cell r="E3">
            <v>2106479</v>
          </cell>
        </row>
        <row r="4">
          <cell r="A4">
            <v>41974</v>
          </cell>
          <cell r="B4">
            <v>1836673.89</v>
          </cell>
          <cell r="C4">
            <v>293867.82</v>
          </cell>
          <cell r="D4">
            <v>2130541.7200000002</v>
          </cell>
          <cell r="E4">
            <v>2370645</v>
          </cell>
        </row>
        <row r="5">
          <cell r="A5">
            <v>42005</v>
          </cell>
          <cell r="B5">
            <v>2823736.52</v>
          </cell>
          <cell r="C5">
            <v>451797.84</v>
          </cell>
          <cell r="D5">
            <v>3275534.36</v>
          </cell>
          <cell r="E5">
            <v>3321105</v>
          </cell>
        </row>
      </sheetData>
      <sheetData sheetId="6"/>
      <sheetData sheetId="7"/>
      <sheetData sheetId="8"/>
      <sheetData sheetId="9">
        <row r="3">
          <cell r="C3">
            <v>9.502875661747586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C8">
            <v>444</v>
          </cell>
          <cell r="D8" t="str">
            <v>Unidad de servicio de comercialización de energía</v>
          </cell>
          <cell r="E8">
            <v>164429165774</v>
          </cell>
          <cell r="F8">
            <v>240267144517</v>
          </cell>
          <cell r="G8">
            <v>372322824593</v>
          </cell>
          <cell r="H8">
            <v>175114487113</v>
          </cell>
          <cell r="I8">
            <v>167679196850</v>
          </cell>
        </row>
        <row r="9">
          <cell r="C9">
            <v>444756</v>
          </cell>
          <cell r="D9" t="str">
            <v>Bienes y servicios para la venta</v>
          </cell>
          <cell r="E9">
            <v>0</v>
          </cell>
          <cell r="F9">
            <v>0</v>
          </cell>
          <cell r="G9">
            <v>0</v>
          </cell>
          <cell r="H9">
            <v>347776948</v>
          </cell>
          <cell r="I9">
            <v>0</v>
          </cell>
        </row>
        <row r="10">
          <cell r="C10">
            <v>444766</v>
          </cell>
          <cell r="D10" t="str">
            <v>Bienes y servicios para la venta</v>
          </cell>
          <cell r="E10">
            <v>85252579385</v>
          </cell>
          <cell r="F10">
            <v>64714301610</v>
          </cell>
          <cell r="G10">
            <v>56027097996</v>
          </cell>
          <cell r="H10">
            <v>12903488678</v>
          </cell>
          <cell r="I10">
            <v>119169743036.08002</v>
          </cell>
        </row>
        <row r="11">
          <cell r="C11">
            <v>444796</v>
          </cell>
          <cell r="D11" t="str">
            <v>Bienes y servicios para la venta</v>
          </cell>
          <cell r="E11">
            <v>0</v>
          </cell>
          <cell r="F11">
            <v>0</v>
          </cell>
          <cell r="G11">
            <v>0</v>
          </cell>
          <cell r="H11">
            <v>0</v>
          </cell>
          <cell r="I11">
            <v>0</v>
          </cell>
        </row>
        <row r="12">
          <cell r="C12">
            <v>444816</v>
          </cell>
          <cell r="D12" t="str">
            <v>Bienes y servicios para la venta</v>
          </cell>
          <cell r="E12">
            <v>0</v>
          </cell>
          <cell r="F12">
            <v>100143246881</v>
          </cell>
          <cell r="G12">
            <v>255548183355</v>
          </cell>
          <cell r="H12">
            <v>117890103010</v>
          </cell>
          <cell r="I12">
            <v>0</v>
          </cell>
        </row>
        <row r="13">
          <cell r="C13">
            <v>444836</v>
          </cell>
          <cell r="D13" t="str">
            <v>Bienes y servicios para la venta</v>
          </cell>
          <cell r="E13">
            <v>0</v>
          </cell>
          <cell r="F13">
            <v>0</v>
          </cell>
          <cell r="G13">
            <v>0</v>
          </cell>
          <cell r="H13">
            <v>0</v>
          </cell>
          <cell r="I13">
            <v>0</v>
          </cell>
        </row>
      </sheetData>
      <sheetData sheetId="25">
        <row r="8">
          <cell r="C8">
            <v>510206</v>
          </cell>
          <cell r="D8" t="str">
            <v>Pensiones de jubilación</v>
          </cell>
          <cell r="E8">
            <v>0</v>
          </cell>
          <cell r="F8">
            <v>0</v>
          </cell>
          <cell r="G8">
            <v>0</v>
          </cell>
          <cell r="H8">
            <v>0</v>
          </cell>
          <cell r="I8">
            <v>0</v>
          </cell>
        </row>
        <row r="9">
          <cell r="C9">
            <v>510207</v>
          </cell>
          <cell r="D9" t="str">
            <v>Cuotas partes de pensiones de jubilación</v>
          </cell>
          <cell r="E9">
            <v>0</v>
          </cell>
          <cell r="F9">
            <v>0</v>
          </cell>
          <cell r="G9">
            <v>0</v>
          </cell>
          <cell r="H9">
            <v>0</v>
          </cell>
          <cell r="I9">
            <v>0</v>
          </cell>
        </row>
        <row r="10">
          <cell r="C10">
            <v>510208</v>
          </cell>
          <cell r="D10" t="str">
            <v>Indemnizaciones sustitutivas</v>
          </cell>
          <cell r="E10">
            <v>0</v>
          </cell>
          <cell r="F10">
            <v>0</v>
          </cell>
          <cell r="G10">
            <v>0</v>
          </cell>
          <cell r="H10">
            <v>0</v>
          </cell>
          <cell r="I10">
            <v>0</v>
          </cell>
        </row>
        <row r="11">
          <cell r="C11">
            <v>510209</v>
          </cell>
          <cell r="D11" t="str">
            <v>Amortización cálculo actuarial pensiones actuales</v>
          </cell>
          <cell r="E11">
            <v>2735391754</v>
          </cell>
          <cell r="F11">
            <v>2772148873.0346007</v>
          </cell>
          <cell r="G11">
            <v>2714868011.0751948</v>
          </cell>
          <cell r="H11">
            <v>0</v>
          </cell>
          <cell r="I11">
            <v>0</v>
          </cell>
        </row>
        <row r="12">
          <cell r="C12">
            <v>510210</v>
          </cell>
          <cell r="D12" t="str">
            <v>Amortización cálculo actuarial de futuras pensiones</v>
          </cell>
          <cell r="E12">
            <v>178945113</v>
          </cell>
          <cell r="F12">
            <v>498214504.80835623</v>
          </cell>
          <cell r="G12">
            <v>0</v>
          </cell>
          <cell r="H12">
            <v>0</v>
          </cell>
          <cell r="I12">
            <v>0</v>
          </cell>
        </row>
        <row r="13">
          <cell r="C13">
            <v>510211</v>
          </cell>
          <cell r="D13" t="str">
            <v>Amortización cálculo actuarial de cuotas partes de pensiones</v>
          </cell>
          <cell r="E13">
            <v>37065319</v>
          </cell>
          <cell r="F13">
            <v>61403930.721898898</v>
          </cell>
          <cell r="G13">
            <v>36433150.924805105</v>
          </cell>
          <cell r="H13">
            <v>0</v>
          </cell>
          <cell r="I13">
            <v>0</v>
          </cell>
        </row>
        <row r="14">
          <cell r="C14">
            <v>510212</v>
          </cell>
          <cell r="D14" t="str">
            <v>Amortización de la liquidación provisional de cuotas partes de bonos pensionales</v>
          </cell>
          <cell r="E14">
            <v>0</v>
          </cell>
          <cell r="F14">
            <v>0</v>
          </cell>
          <cell r="G14">
            <v>0</v>
          </cell>
          <cell r="H14">
            <v>0</v>
          </cell>
          <cell r="I14">
            <v>0</v>
          </cell>
        </row>
        <row r="15">
          <cell r="C15">
            <v>510214</v>
          </cell>
          <cell r="D15" t="str">
            <v>Cuotas partes de bonos pensionales emitidos</v>
          </cell>
          <cell r="E15">
            <v>0</v>
          </cell>
          <cell r="F15">
            <v>0</v>
          </cell>
          <cell r="G15">
            <v>0</v>
          </cell>
          <cell r="H15">
            <v>0</v>
          </cell>
          <cell r="I15">
            <v>0</v>
          </cell>
        </row>
        <row r="16">
          <cell r="C16">
            <v>512007</v>
          </cell>
          <cell r="D16" t="str">
            <v>Multas</v>
          </cell>
          <cell r="E16">
            <v>643301</v>
          </cell>
          <cell r="F16">
            <v>0</v>
          </cell>
          <cell r="G16">
            <v>227032</v>
          </cell>
          <cell r="H16">
            <v>46653477</v>
          </cell>
          <cell r="I16">
            <v>2188141.8400000003</v>
          </cell>
        </row>
        <row r="17">
          <cell r="C17">
            <v>512008</v>
          </cell>
          <cell r="D17" t="str">
            <v>Sanciones</v>
          </cell>
          <cell r="E17">
            <v>0</v>
          </cell>
          <cell r="F17">
            <v>268800</v>
          </cell>
          <cell r="G17">
            <v>0</v>
          </cell>
          <cell r="H17">
            <v>0</v>
          </cell>
          <cell r="I17">
            <v>0</v>
          </cell>
        </row>
        <row r="18">
          <cell r="C18">
            <v>512017</v>
          </cell>
          <cell r="D18" t="str">
            <v>Intereses de mora</v>
          </cell>
          <cell r="E18">
            <v>0</v>
          </cell>
          <cell r="F18">
            <v>0</v>
          </cell>
          <cell r="G18">
            <v>0</v>
          </cell>
          <cell r="H18">
            <v>0</v>
          </cell>
          <cell r="I18">
            <v>0</v>
          </cell>
        </row>
        <row r="19">
          <cell r="C19">
            <v>5302</v>
          </cell>
          <cell r="D19" t="str">
            <v>Provisión para protección de Inversión</v>
          </cell>
          <cell r="E19">
            <v>0</v>
          </cell>
          <cell r="F19">
            <v>0</v>
          </cell>
          <cell r="G19">
            <v>0</v>
          </cell>
          <cell r="H19">
            <v>0</v>
          </cell>
          <cell r="I19">
            <v>0</v>
          </cell>
        </row>
        <row r="20">
          <cell r="C20">
            <v>5304</v>
          </cell>
          <cell r="D20" t="str">
            <v>Provisión para deudores</v>
          </cell>
          <cell r="E20">
            <v>14607031879</v>
          </cell>
          <cell r="F20">
            <v>8470169844.811882</v>
          </cell>
          <cell r="G20">
            <v>10999480350</v>
          </cell>
          <cell r="H20">
            <v>958259913</v>
          </cell>
          <cell r="I20">
            <v>171115604.25000006</v>
          </cell>
        </row>
        <row r="21">
          <cell r="C21">
            <v>5306</v>
          </cell>
          <cell r="D21" t="str">
            <v>Provisión para protección de Inventarios</v>
          </cell>
          <cell r="E21">
            <v>482881652</v>
          </cell>
          <cell r="F21">
            <v>129199634.336667</v>
          </cell>
          <cell r="G21">
            <v>19359629</v>
          </cell>
          <cell r="H21">
            <v>215822619</v>
          </cell>
          <cell r="I21">
            <v>0</v>
          </cell>
        </row>
        <row r="22">
          <cell r="C22">
            <v>5309</v>
          </cell>
          <cell r="D22" t="str">
            <v>Provisión para responsabilidades</v>
          </cell>
          <cell r="E22">
            <v>0</v>
          </cell>
          <cell r="F22">
            <v>0</v>
          </cell>
          <cell r="G22">
            <v>0</v>
          </cell>
          <cell r="H22">
            <v>0</v>
          </cell>
          <cell r="I22">
            <v>0</v>
          </cell>
        </row>
        <row r="23">
          <cell r="C23">
            <v>5313</v>
          </cell>
          <cell r="D23" t="str">
            <v>Provisión para obligaciones fiscales</v>
          </cell>
          <cell r="E23">
            <v>12941605649</v>
          </cell>
          <cell r="F23">
            <v>11326354607.0121</v>
          </cell>
          <cell r="G23">
            <v>1393015247</v>
          </cell>
          <cell r="H23">
            <v>0</v>
          </cell>
          <cell r="I23">
            <v>0</v>
          </cell>
        </row>
        <row r="24">
          <cell r="C24">
            <v>5344</v>
          </cell>
          <cell r="D24" t="str">
            <v>Amortización de benes entregados a terceros</v>
          </cell>
          <cell r="E24">
            <v>0</v>
          </cell>
          <cell r="F24">
            <v>0</v>
          </cell>
          <cell r="G24">
            <v>0</v>
          </cell>
          <cell r="H24">
            <v>0</v>
          </cell>
          <cell r="I24">
            <v>0</v>
          </cell>
        </row>
        <row r="25">
          <cell r="C25">
            <v>58</v>
          </cell>
          <cell r="D25" t="str">
            <v>Otros gastos</v>
          </cell>
          <cell r="E25">
            <v>1269363200</v>
          </cell>
          <cell r="F25">
            <v>808670096.67047656</v>
          </cell>
          <cell r="G25">
            <v>1197102181</v>
          </cell>
          <cell r="H25">
            <v>0</v>
          </cell>
          <cell r="I25">
            <v>0</v>
          </cell>
        </row>
        <row r="26">
          <cell r="C26">
            <v>752007</v>
          </cell>
          <cell r="D26" t="str">
            <v>Amortización bienes entregados a terceros</v>
          </cell>
          <cell r="E26">
            <v>0</v>
          </cell>
          <cell r="F26">
            <v>0</v>
          </cell>
          <cell r="G26">
            <v>0</v>
          </cell>
          <cell r="H26">
            <v>0</v>
          </cell>
          <cell r="I26">
            <v>0</v>
          </cell>
        </row>
        <row r="27">
          <cell r="C27">
            <v>752008</v>
          </cell>
          <cell r="D27" t="str">
            <v>Amortización mejoras en propiedades ajenas</v>
          </cell>
          <cell r="E27">
            <v>0</v>
          </cell>
          <cell r="F27">
            <v>0</v>
          </cell>
          <cell r="G27">
            <v>0</v>
          </cell>
          <cell r="H27">
            <v>0</v>
          </cell>
          <cell r="I27">
            <v>0</v>
          </cell>
        </row>
        <row r="28">
          <cell r="C28">
            <v>7530</v>
          </cell>
          <cell r="D28" t="str">
            <v>Costo de bienes y servicios públicos para la venta</v>
          </cell>
          <cell r="E28">
            <v>85252579385</v>
          </cell>
          <cell r="F28">
            <v>164857548490.75845</v>
          </cell>
          <cell r="G28">
            <v>311575281351</v>
          </cell>
          <cell r="H28">
            <v>131141368636.79999</v>
          </cell>
          <cell r="I28">
            <v>119169743036.08002</v>
          </cell>
        </row>
        <row r="29">
          <cell r="C29">
            <v>754007</v>
          </cell>
          <cell r="D29" t="str">
            <v>Mantenimiento líneas, redes y ductos en comercialización</v>
          </cell>
          <cell r="E29">
            <v>140687</v>
          </cell>
          <cell r="F29">
            <v>924836.61539606727</v>
          </cell>
          <cell r="G29">
            <v>0</v>
          </cell>
          <cell r="H29">
            <v>0</v>
          </cell>
          <cell r="I29">
            <v>0</v>
          </cell>
        </row>
        <row r="30">
          <cell r="C30">
            <v>7555</v>
          </cell>
          <cell r="D30" t="str">
            <v>Costo de pérdidas en prestación del servicio</v>
          </cell>
          <cell r="E30">
            <v>0</v>
          </cell>
          <cell r="F30">
            <v>0</v>
          </cell>
          <cell r="G30">
            <v>0</v>
          </cell>
          <cell r="H30">
            <v>0</v>
          </cell>
          <cell r="I30">
            <v>0</v>
          </cell>
        </row>
        <row r="31">
          <cell r="C31">
            <v>750562</v>
          </cell>
          <cell r="D31" t="str">
            <v>Amortización del Cálculo Actuarial de Futuras Pensiones</v>
          </cell>
          <cell r="E31">
            <v>402122219</v>
          </cell>
          <cell r="F31">
            <v>1142171051.3531892</v>
          </cell>
          <cell r="G31">
            <v>0</v>
          </cell>
          <cell r="I31">
            <v>0</v>
          </cell>
        </row>
      </sheetData>
      <sheetData sheetId="26"/>
      <sheetData sheetId="27"/>
      <sheetData sheetId="28"/>
      <sheetData sheetId="29"/>
      <sheetData sheetId="30"/>
      <sheetData sheetId="31"/>
      <sheetData sheetId="32"/>
      <sheetData sheetId="33"/>
      <sheetData sheetId="34">
        <row r="11">
          <cell r="K11" t="str">
            <v>E1</v>
          </cell>
          <cell r="L11" t="str">
            <v>Estrato 1</v>
          </cell>
          <cell r="M11">
            <v>69850067</v>
          </cell>
          <cell r="N11">
            <v>787354</v>
          </cell>
          <cell r="O11">
            <v>27098243527</v>
          </cell>
          <cell r="P11">
            <v>12431062610</v>
          </cell>
          <cell r="Q11">
            <v>88.714945246991817</v>
          </cell>
          <cell r="R11">
            <v>0.45874053045593177</v>
          </cell>
          <cell r="S11">
            <v>0</v>
          </cell>
        </row>
        <row r="12">
          <cell r="K12" t="str">
            <v>E2</v>
          </cell>
          <cell r="L12" t="str">
            <v>Estrato 2</v>
          </cell>
          <cell r="M12">
            <v>189155829</v>
          </cell>
          <cell r="N12">
            <v>1867332</v>
          </cell>
          <cell r="O12">
            <v>73338931152</v>
          </cell>
          <cell r="P12">
            <v>25178030399</v>
          </cell>
          <cell r="Q12">
            <v>101.29737454293077</v>
          </cell>
          <cell r="R12">
            <v>0.34331057193643566</v>
          </cell>
          <cell r="S12">
            <v>0</v>
          </cell>
        </row>
        <row r="13">
          <cell r="K13" t="str">
            <v>E3</v>
          </cell>
          <cell r="L13" t="str">
            <v>Estrato 3</v>
          </cell>
          <cell r="M13">
            <v>162667163</v>
          </cell>
          <cell r="N13">
            <v>1388371</v>
          </cell>
          <cell r="O13">
            <v>62628840026</v>
          </cell>
          <cell r="P13">
            <v>7516136419</v>
          </cell>
          <cell r="Q13">
            <v>117.16404548928205</v>
          </cell>
          <cell r="R13">
            <v>0.12001078761605227</v>
          </cell>
          <cell r="S13">
            <v>0</v>
          </cell>
        </row>
        <row r="14">
          <cell r="K14" t="str">
            <v>E4</v>
          </cell>
          <cell r="L14" t="str">
            <v>Estrato 4</v>
          </cell>
          <cell r="M14">
            <v>40241238</v>
          </cell>
          <cell r="N14">
            <v>313787</v>
          </cell>
          <cell r="O14">
            <v>15067770568</v>
          </cell>
          <cell r="P14">
            <v>0</v>
          </cell>
          <cell r="Q14">
            <v>128.24380232450676</v>
          </cell>
          <cell r="R14">
            <v>0</v>
          </cell>
          <cell r="S14">
            <v>0</v>
          </cell>
        </row>
        <row r="15">
          <cell r="K15" t="str">
            <v>E5</v>
          </cell>
          <cell r="L15" t="str">
            <v>Estrato 5</v>
          </cell>
          <cell r="M15">
            <v>11049187</v>
          </cell>
          <cell r="N15">
            <v>82411</v>
          </cell>
          <cell r="O15">
            <v>4067968573</v>
          </cell>
          <cell r="P15">
            <v>0</v>
          </cell>
          <cell r="Q15">
            <v>134.07417699093568</v>
          </cell>
          <cell r="R15">
            <v>0</v>
          </cell>
          <cell r="S15">
            <v>813593491</v>
          </cell>
        </row>
        <row r="16">
          <cell r="K16" t="str">
            <v>E6</v>
          </cell>
          <cell r="L16" t="str">
            <v>Estrato 6</v>
          </cell>
          <cell r="M16">
            <v>16345485</v>
          </cell>
          <cell r="N16">
            <v>112224</v>
          </cell>
          <cell r="O16">
            <v>5943889298</v>
          </cell>
          <cell r="P16">
            <v>0</v>
          </cell>
          <cell r="Q16">
            <v>145.65052929854576</v>
          </cell>
          <cell r="R16">
            <v>0</v>
          </cell>
          <cell r="S16">
            <v>1188777387</v>
          </cell>
        </row>
        <row r="17">
          <cell r="K17" t="str">
            <v>I</v>
          </cell>
          <cell r="L17" t="str">
            <v>Industrial</v>
          </cell>
          <cell r="M17">
            <v>33008445</v>
          </cell>
          <cell r="N17">
            <v>10357</v>
          </cell>
          <cell r="O17">
            <v>11341435212</v>
          </cell>
          <cell r="P17">
            <v>0</v>
          </cell>
          <cell r="Q17">
            <v>3187.0662353963503</v>
          </cell>
          <cell r="R17">
            <v>0</v>
          </cell>
          <cell r="S17">
            <v>1615615475</v>
          </cell>
        </row>
        <row r="18">
          <cell r="K18" t="str">
            <v>C</v>
          </cell>
          <cell r="L18" t="str">
            <v>Comercial</v>
          </cell>
          <cell r="M18">
            <v>181655693</v>
          </cell>
          <cell r="N18">
            <v>406772</v>
          </cell>
          <cell r="O18">
            <v>67446494195</v>
          </cell>
          <cell r="P18">
            <v>0</v>
          </cell>
          <cell r="Q18">
            <v>446.57865585635199</v>
          </cell>
          <cell r="R18">
            <v>0</v>
          </cell>
          <cell r="S18">
            <v>13106178559</v>
          </cell>
        </row>
        <row r="19">
          <cell r="K19" t="str">
            <v>O</v>
          </cell>
          <cell r="L19" t="str">
            <v>Oficial</v>
          </cell>
          <cell r="M19">
            <v>13453958</v>
          </cell>
          <cell r="N19">
            <v>15447</v>
          </cell>
          <cell r="O19">
            <v>4750488994</v>
          </cell>
          <cell r="P19">
            <v>0</v>
          </cell>
          <cell r="Q19">
            <v>870.97546449148706</v>
          </cell>
          <cell r="R19">
            <v>0</v>
          </cell>
          <cell r="S19">
            <v>0</v>
          </cell>
        </row>
        <row r="20">
          <cell r="K20" t="str">
            <v>P</v>
          </cell>
          <cell r="L20" t="str">
            <v>Provisional</v>
          </cell>
          <cell r="M20">
            <v>2138936</v>
          </cell>
          <cell r="N20">
            <v>5944</v>
          </cell>
          <cell r="O20">
            <v>804163097</v>
          </cell>
          <cell r="P20">
            <v>0</v>
          </cell>
          <cell r="Q20">
            <v>359.84791386271871</v>
          </cell>
          <cell r="R20">
            <v>0</v>
          </cell>
          <cell r="S20">
            <v>160834570</v>
          </cell>
        </row>
        <row r="21">
          <cell r="K21" t="str">
            <v>AP</v>
          </cell>
          <cell r="L21" t="str">
            <v>Alumbrado Público</v>
          </cell>
          <cell r="M21">
            <v>10142483</v>
          </cell>
          <cell r="N21">
            <v>21158</v>
          </cell>
          <cell r="O21">
            <v>3397710680</v>
          </cell>
          <cell r="P21">
            <v>0</v>
          </cell>
          <cell r="Q21">
            <v>479.36870214576049</v>
          </cell>
          <cell r="R21">
            <v>0</v>
          </cell>
          <cell r="S21">
            <v>0</v>
          </cell>
        </row>
        <row r="22">
          <cell r="K22" t="str">
            <v>EA</v>
          </cell>
          <cell r="L22" t="str">
            <v>Especial asistencial</v>
          </cell>
          <cell r="M22">
            <v>8057963</v>
          </cell>
          <cell r="N22">
            <v>6544</v>
          </cell>
          <cell r="O22">
            <v>2821350893</v>
          </cell>
          <cell r="P22">
            <v>0</v>
          </cell>
          <cell r="Q22">
            <v>1231.3513141809292</v>
          </cell>
          <cell r="R22">
            <v>0</v>
          </cell>
          <cell r="S22">
            <v>64445</v>
          </cell>
        </row>
        <row r="23">
          <cell r="K23" t="str">
            <v>EE</v>
          </cell>
          <cell r="L23" t="str">
            <v>Especial educativo</v>
          </cell>
          <cell r="M23">
            <v>9176466</v>
          </cell>
          <cell r="N23">
            <v>21432</v>
          </cell>
          <cell r="O23">
            <v>3374088370</v>
          </cell>
          <cell r="P23">
            <v>0</v>
          </cell>
          <cell r="Q23">
            <v>428.16657334826425</v>
          </cell>
          <cell r="R23">
            <v>0</v>
          </cell>
          <cell r="S23">
            <v>0</v>
          </cell>
        </row>
        <row r="24">
          <cell r="K24" t="str">
            <v>AC</v>
          </cell>
          <cell r="L24" t="str">
            <v>Áreas comunes</v>
          </cell>
          <cell r="M24">
            <v>5789291</v>
          </cell>
          <cell r="N24">
            <v>5367</v>
          </cell>
          <cell r="O24">
            <v>2029869650</v>
          </cell>
          <cell r="P24">
            <v>0</v>
          </cell>
          <cell r="Q24">
            <v>1078.6828768399478</v>
          </cell>
          <cell r="R24">
            <v>0</v>
          </cell>
          <cell r="S24">
            <v>0</v>
          </cell>
        </row>
        <row r="25">
          <cell r="K25" t="str">
            <v>IA</v>
          </cell>
          <cell r="L25" t="str">
            <v xml:space="preserve">Industrial Bombeo </v>
          </cell>
          <cell r="M25">
            <v>587203</v>
          </cell>
          <cell r="N25">
            <v>403</v>
          </cell>
          <cell r="O25">
            <v>200766990</v>
          </cell>
          <cell r="P25">
            <v>0</v>
          </cell>
          <cell r="Q25">
            <v>1457.0794044665013</v>
          </cell>
          <cell r="R25">
            <v>0</v>
          </cell>
          <cell r="S25">
            <v>16732215</v>
          </cell>
        </row>
      </sheetData>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mpresa"/>
      <sheetName val="Variables"/>
      <sheetName val="Cálculo"/>
      <sheetName val="listas desplegable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showGridLines="0" tabSelected="1" workbookViewId="0">
      <selection activeCell="AE23" sqref="AE23"/>
    </sheetView>
  </sheetViews>
  <sheetFormatPr baseColWidth="10" defaultRowHeight="15" x14ac:dyDescent="0.25"/>
  <cols>
    <col min="1" max="44" width="2.7109375" customWidth="1"/>
  </cols>
  <sheetData>
    <row r="1" spans="1:44" ht="60" customHeight="1" x14ac:dyDescent="0.25">
      <c r="A1" s="48" t="s">
        <v>53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row>
    <row r="2" spans="1:44"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x14ac:dyDescent="0.25">
      <c r="A3" s="49" t="s">
        <v>47</v>
      </c>
      <c r="B3" s="49"/>
      <c r="C3" s="49"/>
      <c r="D3" s="50" t="s">
        <v>48</v>
      </c>
      <c r="E3" s="50"/>
      <c r="F3" s="51" t="s">
        <v>61</v>
      </c>
      <c r="G3" s="52"/>
      <c r="H3" s="52"/>
      <c r="I3" s="53"/>
      <c r="J3" s="50" t="s">
        <v>49</v>
      </c>
      <c r="K3" s="50"/>
      <c r="L3" s="50"/>
      <c r="M3" s="50"/>
      <c r="N3" s="1"/>
      <c r="O3" s="1"/>
      <c r="P3" s="1"/>
      <c r="Q3" s="1"/>
      <c r="R3" s="1"/>
      <c r="S3" s="1"/>
      <c r="T3" s="1"/>
      <c r="U3" s="1"/>
      <c r="V3" s="1"/>
      <c r="W3" s="1"/>
      <c r="X3" s="1"/>
      <c r="Y3" s="1"/>
      <c r="Z3" s="1"/>
      <c r="AA3" s="1"/>
      <c r="AB3" s="1"/>
      <c r="AC3" s="1"/>
      <c r="AD3" s="49" t="s">
        <v>50</v>
      </c>
      <c r="AE3" s="49"/>
      <c r="AF3" s="49"/>
      <c r="AG3" s="49"/>
      <c r="AH3" s="54"/>
      <c r="AI3" s="54"/>
      <c r="AJ3" s="54"/>
      <c r="AK3" s="54"/>
      <c r="AL3" s="54"/>
      <c r="AM3" s="54"/>
      <c r="AN3" s="54"/>
      <c r="AO3" s="54"/>
      <c r="AP3" s="54"/>
      <c r="AQ3" s="54"/>
      <c r="AR3" s="54"/>
    </row>
    <row r="4" spans="1:44" x14ac:dyDescent="0.25">
      <c r="A4" s="49"/>
      <c r="B4" s="49"/>
      <c r="C4" s="49"/>
      <c r="D4" s="1"/>
      <c r="E4" s="2"/>
      <c r="F4" s="55"/>
      <c r="G4" s="56"/>
      <c r="H4" s="56"/>
      <c r="I4" s="57"/>
      <c r="J4" s="1"/>
      <c r="K4" s="2"/>
      <c r="L4" s="2"/>
      <c r="M4" s="1"/>
      <c r="N4" s="1"/>
      <c r="O4" s="1"/>
      <c r="P4" s="1"/>
      <c r="Q4" s="1"/>
      <c r="R4" s="1"/>
      <c r="S4" s="1"/>
      <c r="T4" s="1"/>
      <c r="U4" s="1"/>
      <c r="V4" s="1"/>
      <c r="W4" s="1"/>
      <c r="X4" s="1"/>
      <c r="Y4" s="1"/>
      <c r="Z4" s="1"/>
      <c r="AA4" s="1"/>
      <c r="AB4" s="1"/>
      <c r="AC4" s="1"/>
      <c r="AD4" s="49"/>
      <c r="AE4" s="49"/>
      <c r="AF4" s="49"/>
      <c r="AG4" s="49"/>
      <c r="AH4" s="54"/>
      <c r="AI4" s="54"/>
      <c r="AJ4" s="54"/>
      <c r="AK4" s="54"/>
      <c r="AL4" s="54"/>
      <c r="AM4" s="54"/>
      <c r="AN4" s="54"/>
      <c r="AO4" s="54"/>
      <c r="AP4" s="54"/>
      <c r="AQ4" s="54"/>
      <c r="AR4" s="54"/>
    </row>
    <row r="5" spans="1:44"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x14ac:dyDescent="0.25">
      <c r="A6" s="58" t="s">
        <v>107</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row>
    <row r="7" spans="1:44" x14ac:dyDescent="0.25">
      <c r="A7" s="59" t="s">
        <v>56</v>
      </c>
      <c r="B7" s="59"/>
      <c r="C7" s="59"/>
      <c r="D7" s="59"/>
      <c r="E7" s="59"/>
      <c r="F7" s="59"/>
      <c r="G7" s="59"/>
      <c r="H7" s="59"/>
      <c r="I7" s="59"/>
      <c r="J7" s="59"/>
      <c r="K7" s="59"/>
      <c r="L7" s="59"/>
      <c r="M7" s="59"/>
      <c r="N7" s="59"/>
      <c r="O7" s="59"/>
      <c r="P7" s="59"/>
      <c r="Q7" s="59"/>
      <c r="R7" s="59"/>
      <c r="S7" s="59"/>
      <c r="T7" s="59"/>
      <c r="U7" s="59"/>
      <c r="V7" s="59"/>
      <c r="W7" s="59" t="s">
        <v>51</v>
      </c>
      <c r="X7" s="59"/>
      <c r="Y7" s="59"/>
      <c r="Z7" s="59"/>
      <c r="AA7" s="59"/>
      <c r="AB7" s="59"/>
      <c r="AC7" s="59"/>
      <c r="AD7" s="59"/>
      <c r="AE7" s="59"/>
      <c r="AF7" s="59"/>
      <c r="AG7" s="59"/>
      <c r="AH7" s="59"/>
      <c r="AI7" s="59"/>
      <c r="AJ7" s="59"/>
      <c r="AK7" s="59"/>
      <c r="AL7" s="59"/>
      <c r="AM7" s="59"/>
      <c r="AN7" s="59"/>
      <c r="AO7" s="59"/>
      <c r="AP7" s="59"/>
      <c r="AQ7" s="59"/>
      <c r="AR7" s="59"/>
    </row>
    <row r="8" spans="1:44" x14ac:dyDescent="0.25">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row>
    <row r="9" spans="1:44" x14ac:dyDescent="0.25">
      <c r="A9" s="45" t="s">
        <v>52</v>
      </c>
      <c r="B9" s="46"/>
      <c r="C9" s="46"/>
      <c r="D9" s="46"/>
      <c r="E9" s="46"/>
      <c r="F9" s="46"/>
      <c r="G9" s="46"/>
      <c r="H9" s="46"/>
      <c r="I9" s="46"/>
      <c r="J9" s="46"/>
      <c r="K9" s="47"/>
      <c r="L9" s="45" t="s">
        <v>57</v>
      </c>
      <c r="M9" s="46"/>
      <c r="N9" s="46"/>
      <c r="O9" s="46"/>
      <c r="P9" s="46"/>
      <c r="Q9" s="46"/>
      <c r="R9" s="46"/>
      <c r="S9" s="46"/>
      <c r="T9" s="46"/>
      <c r="U9" s="46"/>
      <c r="V9" s="47"/>
      <c r="W9" s="45" t="s">
        <v>58</v>
      </c>
      <c r="X9" s="46"/>
      <c r="Y9" s="46"/>
      <c r="Z9" s="46"/>
      <c r="AA9" s="46"/>
      <c r="AB9" s="46"/>
      <c r="AC9" s="46"/>
      <c r="AD9" s="46"/>
      <c r="AE9" s="46"/>
      <c r="AF9" s="46"/>
      <c r="AG9" s="46"/>
      <c r="AH9" s="46"/>
      <c r="AI9" s="46"/>
      <c r="AJ9" s="46"/>
      <c r="AK9" s="46"/>
      <c r="AL9" s="46"/>
      <c r="AM9" s="46"/>
      <c r="AN9" s="46"/>
      <c r="AO9" s="46"/>
      <c r="AP9" s="46"/>
      <c r="AQ9" s="46"/>
      <c r="AR9" s="47"/>
    </row>
    <row r="10" spans="1:44" x14ac:dyDescent="0.25">
      <c r="A10" s="61"/>
      <c r="B10" s="62"/>
      <c r="C10" s="62"/>
      <c r="D10" s="62"/>
      <c r="E10" s="62"/>
      <c r="F10" s="62"/>
      <c r="G10" s="62"/>
      <c r="H10" s="62"/>
      <c r="I10" s="62"/>
      <c r="J10" s="62"/>
      <c r="K10" s="63"/>
      <c r="L10" s="61"/>
      <c r="M10" s="62"/>
      <c r="N10" s="62"/>
      <c r="O10" s="62"/>
      <c r="P10" s="62"/>
      <c r="Q10" s="62"/>
      <c r="R10" s="62"/>
      <c r="S10" s="62"/>
      <c r="T10" s="62"/>
      <c r="U10" s="62"/>
      <c r="V10" s="63"/>
      <c r="W10" s="61"/>
      <c r="X10" s="62"/>
      <c r="Y10" s="62"/>
      <c r="Z10" s="62"/>
      <c r="AA10" s="62"/>
      <c r="AB10" s="62"/>
      <c r="AC10" s="62"/>
      <c r="AD10" s="62"/>
      <c r="AE10" s="62"/>
      <c r="AF10" s="62"/>
      <c r="AG10" s="62"/>
      <c r="AH10" s="62"/>
      <c r="AI10" s="62"/>
      <c r="AJ10" s="62"/>
      <c r="AK10" s="62"/>
      <c r="AL10" s="62"/>
      <c r="AM10" s="62"/>
      <c r="AN10" s="62"/>
      <c r="AO10" s="62"/>
      <c r="AP10" s="62"/>
      <c r="AQ10" s="62"/>
      <c r="AR10" s="63"/>
    </row>
    <row r="11" spans="1:44" ht="15" customHeight="1" x14ac:dyDescent="0.25">
      <c r="A11" s="58" t="s">
        <v>59</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row>
    <row r="12" spans="1:44" ht="15" customHeight="1" x14ac:dyDescent="0.25">
      <c r="A12" s="64" t="s">
        <v>60</v>
      </c>
      <c r="B12" s="65"/>
      <c r="C12" s="65"/>
      <c r="D12" s="65"/>
      <c r="E12" s="65"/>
      <c r="F12" s="65"/>
      <c r="G12" s="65"/>
      <c r="H12" s="65"/>
      <c r="I12" s="65"/>
      <c r="J12" s="65"/>
      <c r="K12" s="66"/>
      <c r="L12" s="70"/>
      <c r="M12" s="46"/>
      <c r="N12" s="46"/>
      <c r="O12" s="46"/>
      <c r="P12" s="46"/>
      <c r="Q12" s="46"/>
      <c r="R12" s="46"/>
      <c r="S12" s="46"/>
      <c r="T12" s="46"/>
      <c r="U12" s="46"/>
      <c r="V12" s="46"/>
      <c r="W12" s="46"/>
      <c r="X12" s="47"/>
      <c r="Y12" s="72" t="s">
        <v>205</v>
      </c>
      <c r="Z12" s="73"/>
      <c r="AA12" s="73"/>
      <c r="AB12" s="73"/>
      <c r="AC12" s="73"/>
      <c r="AD12" s="73"/>
      <c r="AE12" s="73"/>
      <c r="AF12" s="73"/>
      <c r="AG12" s="73"/>
      <c r="AH12" s="74"/>
      <c r="AI12" s="75" t="s">
        <v>204</v>
      </c>
      <c r="AJ12" s="76"/>
      <c r="AK12" s="76"/>
      <c r="AL12" s="76"/>
      <c r="AM12" s="76"/>
      <c r="AN12" s="76"/>
      <c r="AO12" s="76"/>
      <c r="AP12" s="76"/>
      <c r="AQ12" s="76"/>
      <c r="AR12" s="77"/>
    </row>
    <row r="13" spans="1:44" ht="15" customHeight="1" x14ac:dyDescent="0.25">
      <c r="A13" s="67"/>
      <c r="B13" s="68"/>
      <c r="C13" s="68"/>
      <c r="D13" s="68"/>
      <c r="E13" s="68"/>
      <c r="F13" s="68"/>
      <c r="G13" s="68"/>
      <c r="H13" s="68"/>
      <c r="I13" s="68"/>
      <c r="J13" s="68"/>
      <c r="K13" s="69"/>
      <c r="L13" s="71"/>
      <c r="M13" s="62"/>
      <c r="N13" s="62"/>
      <c r="O13" s="62"/>
      <c r="P13" s="62"/>
      <c r="Q13" s="62"/>
      <c r="R13" s="62"/>
      <c r="S13" s="62"/>
      <c r="T13" s="62"/>
      <c r="U13" s="62"/>
      <c r="V13" s="62"/>
      <c r="W13" s="62"/>
      <c r="X13" s="63"/>
      <c r="Y13" s="72"/>
      <c r="Z13" s="73"/>
      <c r="AA13" s="73"/>
      <c r="AB13" s="73"/>
      <c r="AC13" s="73"/>
      <c r="AD13" s="73"/>
      <c r="AE13" s="73"/>
      <c r="AF13" s="73"/>
      <c r="AG13" s="73"/>
      <c r="AH13" s="74"/>
      <c r="AI13" s="75"/>
      <c r="AJ13" s="76"/>
      <c r="AK13" s="76"/>
      <c r="AL13" s="76"/>
      <c r="AM13" s="76"/>
      <c r="AN13" s="76"/>
      <c r="AO13" s="76"/>
      <c r="AP13" s="76"/>
      <c r="AQ13" s="76"/>
      <c r="AR13" s="77"/>
    </row>
    <row r="14" spans="1:44" x14ac:dyDescent="0.25">
      <c r="A14" s="87" t="s">
        <v>62</v>
      </c>
      <c r="B14" s="88"/>
      <c r="C14" s="88"/>
      <c r="D14" s="88"/>
      <c r="E14" s="88"/>
      <c r="F14" s="88"/>
      <c r="G14" s="88"/>
      <c r="H14" s="88"/>
      <c r="I14" s="88"/>
      <c r="J14" s="88"/>
      <c r="K14" s="88"/>
      <c r="L14" s="88"/>
      <c r="M14" s="88"/>
      <c r="N14" s="88"/>
      <c r="O14" s="88"/>
      <c r="P14" s="88"/>
      <c r="Q14" s="89"/>
      <c r="R14" s="59" t="s">
        <v>54</v>
      </c>
      <c r="S14" s="59"/>
      <c r="T14" s="59"/>
      <c r="U14" s="59"/>
      <c r="V14" s="59"/>
      <c r="W14" s="59"/>
      <c r="X14" s="59"/>
      <c r="Y14" s="59"/>
      <c r="Z14" s="59"/>
      <c r="AA14" s="59"/>
      <c r="AB14" s="59"/>
      <c r="AC14" s="59"/>
      <c r="AD14" s="59"/>
      <c r="AE14" s="59"/>
      <c r="AF14" s="46" t="s">
        <v>55</v>
      </c>
      <c r="AG14" s="46"/>
      <c r="AH14" s="46"/>
      <c r="AI14" s="46"/>
      <c r="AJ14" s="46"/>
      <c r="AK14" s="46"/>
      <c r="AL14" s="46"/>
      <c r="AM14" s="46"/>
      <c r="AN14" s="46"/>
      <c r="AO14" s="46"/>
      <c r="AP14" s="46"/>
      <c r="AQ14" s="46"/>
      <c r="AR14" s="47"/>
    </row>
    <row r="15" spans="1:44" ht="15" customHeight="1" x14ac:dyDescent="0.25">
      <c r="A15" s="90"/>
      <c r="B15" s="91"/>
      <c r="C15" s="91"/>
      <c r="D15" s="91"/>
      <c r="E15" s="91"/>
      <c r="F15" s="91"/>
      <c r="G15" s="91"/>
      <c r="H15" s="91"/>
      <c r="I15" s="91"/>
      <c r="J15" s="91"/>
      <c r="K15" s="91"/>
      <c r="L15" s="91"/>
      <c r="M15" s="91"/>
      <c r="N15" s="91"/>
      <c r="O15" s="91"/>
      <c r="P15" s="91"/>
      <c r="Q15" s="92"/>
      <c r="R15" s="60"/>
      <c r="S15" s="60"/>
      <c r="T15" s="60"/>
      <c r="U15" s="60"/>
      <c r="V15" s="60"/>
      <c r="W15" s="60"/>
      <c r="X15" s="60"/>
      <c r="Y15" s="60"/>
      <c r="Z15" s="60"/>
      <c r="AA15" s="60"/>
      <c r="AB15" s="60"/>
      <c r="AC15" s="60"/>
      <c r="AD15" s="60"/>
      <c r="AE15" s="60"/>
      <c r="AF15" s="62"/>
      <c r="AG15" s="62"/>
      <c r="AH15" s="62"/>
      <c r="AI15" s="62"/>
      <c r="AJ15" s="62"/>
      <c r="AK15" s="62"/>
      <c r="AL15" s="62"/>
      <c r="AM15" s="62"/>
      <c r="AN15" s="62"/>
      <c r="AO15" s="62"/>
      <c r="AP15" s="62"/>
      <c r="AQ15" s="62"/>
      <c r="AR15" s="63"/>
    </row>
    <row r="16" spans="1:44" x14ac:dyDescent="0.25">
      <c r="A16" s="58" t="s">
        <v>63</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row>
    <row r="17" spans="1:44" x14ac:dyDescent="0.25">
      <c r="A17" s="78"/>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80"/>
    </row>
    <row r="18" spans="1:44" x14ac:dyDescent="0.25">
      <c r="A18" s="81"/>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3"/>
    </row>
    <row r="19" spans="1:44" x14ac:dyDescent="0.25">
      <c r="A19" s="84"/>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6"/>
    </row>
  </sheetData>
  <mergeCells count="34">
    <mergeCell ref="A16:AR16"/>
    <mergeCell ref="A17:AR19"/>
    <mergeCell ref="A14:Q14"/>
    <mergeCell ref="R14:AE14"/>
    <mergeCell ref="AF14:AR14"/>
    <mergeCell ref="A15:Q15"/>
    <mergeCell ref="R15:AE15"/>
    <mergeCell ref="AF15:AR15"/>
    <mergeCell ref="A10:K10"/>
    <mergeCell ref="L10:V10"/>
    <mergeCell ref="W10:AR10"/>
    <mergeCell ref="A11:AR11"/>
    <mergeCell ref="A12:K13"/>
    <mergeCell ref="L12:X13"/>
    <mergeCell ref="Y12:AH12"/>
    <mergeCell ref="AI12:AR12"/>
    <mergeCell ref="Y13:AH13"/>
    <mergeCell ref="AI13:AR13"/>
    <mergeCell ref="A9:K9"/>
    <mergeCell ref="L9:V9"/>
    <mergeCell ref="W9:AR9"/>
    <mergeCell ref="A1:AR1"/>
    <mergeCell ref="A3:C4"/>
    <mergeCell ref="D3:E3"/>
    <mergeCell ref="F3:I3"/>
    <mergeCell ref="J3:M3"/>
    <mergeCell ref="AD3:AG4"/>
    <mergeCell ref="AH3:AR4"/>
    <mergeCell ref="F4:I4"/>
    <mergeCell ref="A6:AR6"/>
    <mergeCell ref="A7:V7"/>
    <mergeCell ref="W7:AR7"/>
    <mergeCell ref="A8:V8"/>
    <mergeCell ref="W8:AR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'[2]listas desplegables'!#REF!</xm:f>
          </x14:formula1>
          <xm:sqref>L12:X13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showGridLines="0" zoomScaleNormal="100" workbookViewId="0">
      <pane ySplit="2" topLeftCell="A54" activePane="bottomLeft" state="frozen"/>
      <selection pane="bottomLeft" activeCell="E5" sqref="E5"/>
    </sheetView>
  </sheetViews>
  <sheetFormatPr baseColWidth="10" defaultColWidth="11.42578125" defaultRowHeight="15" x14ac:dyDescent="0.25"/>
  <cols>
    <col min="1" max="1" width="24.140625" style="3" bestFit="1" customWidth="1"/>
    <col min="2" max="2" width="11.42578125" style="3"/>
    <col min="3" max="4" width="46.5703125" style="3" customWidth="1"/>
    <col min="5" max="5" width="15.140625" style="3" bestFit="1" customWidth="1"/>
    <col min="6" max="6" width="20.7109375" style="3" customWidth="1"/>
    <col min="7" max="7" width="12" style="3" bestFit="1" customWidth="1"/>
    <col min="8" max="8" width="20.7109375" style="3" customWidth="1"/>
    <col min="9" max="9" width="12" style="3" bestFit="1" customWidth="1"/>
    <col min="10" max="10" width="20.7109375" style="3" customWidth="1"/>
    <col min="11" max="11" width="12" style="3" bestFit="1" customWidth="1"/>
    <col min="12" max="12" width="20.7109375" style="3" customWidth="1"/>
    <col min="13" max="13" width="12" style="3" bestFit="1" customWidth="1"/>
    <col min="14" max="14" width="20.7109375" style="3" customWidth="1"/>
    <col min="15" max="15" width="12" style="3" bestFit="1" customWidth="1"/>
    <col min="16" max="16" width="20.7109375" style="3" customWidth="1"/>
    <col min="17" max="17" width="12" style="3" bestFit="1" customWidth="1"/>
    <col min="18" max="18" width="20.7109375" style="3" customWidth="1"/>
    <col min="19" max="19" width="12" style="3" bestFit="1" customWidth="1"/>
    <col min="20" max="20" width="20.7109375" style="3" customWidth="1"/>
    <col min="21" max="21" width="12" style="3" bestFit="1" customWidth="1"/>
    <col min="22" max="22" width="20.7109375" style="3" customWidth="1"/>
    <col min="23" max="23" width="12" style="3" bestFit="1" customWidth="1"/>
    <col min="24" max="24" width="20.7109375" style="3" customWidth="1"/>
    <col min="25" max="25" width="12" style="3" bestFit="1" customWidth="1"/>
    <col min="26" max="26" width="20.7109375" style="3" customWidth="1"/>
    <col min="27" max="27" width="12" style="3" bestFit="1" customWidth="1"/>
    <col min="28" max="28" width="20.7109375" style="3" customWidth="1"/>
    <col min="29" max="16384" width="11.42578125" style="3"/>
  </cols>
  <sheetData>
    <row r="1" spans="1:30" x14ac:dyDescent="0.25">
      <c r="A1" s="105" t="s">
        <v>64</v>
      </c>
      <c r="B1" s="106"/>
      <c r="C1" s="106"/>
      <c r="D1" s="107"/>
      <c r="E1" s="112"/>
      <c r="F1" s="112"/>
      <c r="G1" s="112"/>
      <c r="H1" s="112"/>
      <c r="I1" s="112"/>
      <c r="J1" s="112"/>
      <c r="K1" s="112"/>
      <c r="L1" s="112"/>
      <c r="M1" s="112"/>
      <c r="N1" s="112"/>
      <c r="O1" s="112"/>
      <c r="P1" s="112"/>
      <c r="Q1" s="112"/>
      <c r="R1" s="112"/>
      <c r="S1" s="112"/>
      <c r="T1" s="112"/>
      <c r="U1" s="112"/>
      <c r="V1" s="112"/>
      <c r="W1" s="112"/>
      <c r="X1" s="112"/>
      <c r="Y1" s="112"/>
      <c r="Z1" s="112"/>
      <c r="AA1" s="112"/>
      <c r="AB1" s="112"/>
    </row>
    <row r="2" spans="1:30" x14ac:dyDescent="0.25">
      <c r="A2" s="10" t="s">
        <v>104</v>
      </c>
      <c r="B2" s="10" t="s">
        <v>10</v>
      </c>
      <c r="C2" s="108" t="s">
        <v>14</v>
      </c>
      <c r="D2" s="108"/>
      <c r="E2" s="11" t="s">
        <v>15</v>
      </c>
      <c r="F2" s="11" t="s">
        <v>105</v>
      </c>
      <c r="G2" s="11" t="s">
        <v>15</v>
      </c>
      <c r="H2" s="11" t="s">
        <v>105</v>
      </c>
      <c r="I2" s="11" t="s">
        <v>15</v>
      </c>
      <c r="J2" s="11" t="s">
        <v>105</v>
      </c>
      <c r="K2" s="11" t="s">
        <v>15</v>
      </c>
      <c r="L2" s="11" t="s">
        <v>105</v>
      </c>
      <c r="M2" s="11" t="s">
        <v>15</v>
      </c>
      <c r="N2" s="11" t="s">
        <v>105</v>
      </c>
      <c r="O2" s="11" t="s">
        <v>15</v>
      </c>
      <c r="P2" s="11" t="s">
        <v>105</v>
      </c>
      <c r="Q2" s="11" t="s">
        <v>15</v>
      </c>
      <c r="R2" s="11" t="s">
        <v>105</v>
      </c>
      <c r="S2" s="11" t="s">
        <v>15</v>
      </c>
      <c r="T2" s="11" t="s">
        <v>105</v>
      </c>
      <c r="U2" s="11" t="s">
        <v>15</v>
      </c>
      <c r="V2" s="11" t="s">
        <v>105</v>
      </c>
      <c r="W2" s="11" t="s">
        <v>15</v>
      </c>
      <c r="X2" s="11" t="s">
        <v>105</v>
      </c>
      <c r="Y2" s="11" t="s">
        <v>15</v>
      </c>
      <c r="Z2" s="11" t="s">
        <v>105</v>
      </c>
      <c r="AA2" s="11" t="s">
        <v>15</v>
      </c>
      <c r="AB2" s="11" t="s">
        <v>105</v>
      </c>
    </row>
    <row r="3" spans="1:30" ht="32.25" customHeight="1" x14ac:dyDescent="0.25">
      <c r="A3" s="13" t="s">
        <v>68</v>
      </c>
      <c r="B3" s="13" t="s">
        <v>44</v>
      </c>
      <c r="C3" s="94" t="s">
        <v>69</v>
      </c>
      <c r="D3" s="95"/>
      <c r="E3" s="96"/>
      <c r="F3" s="96"/>
      <c r="G3" s="96"/>
      <c r="H3" s="96"/>
      <c r="I3" s="96"/>
      <c r="J3" s="96"/>
      <c r="K3" s="96"/>
      <c r="L3" s="96"/>
      <c r="M3" s="96"/>
      <c r="N3" s="96"/>
      <c r="O3" s="96"/>
      <c r="P3" s="96"/>
      <c r="Q3" s="96"/>
      <c r="R3" s="96"/>
      <c r="S3" s="96"/>
      <c r="T3" s="96"/>
      <c r="U3" s="96"/>
      <c r="V3" s="96"/>
      <c r="W3" s="96"/>
      <c r="X3" s="96"/>
      <c r="Y3" s="96"/>
      <c r="Z3" s="96"/>
      <c r="AA3" s="96"/>
      <c r="AB3" s="96"/>
      <c r="AC3" s="22"/>
    </row>
    <row r="4" spans="1:30" ht="30" customHeight="1" x14ac:dyDescent="0.25">
      <c r="A4" s="14" t="s">
        <v>0</v>
      </c>
      <c r="B4" s="97" t="s">
        <v>1</v>
      </c>
      <c r="C4" s="98"/>
      <c r="D4" s="99"/>
      <c r="E4" s="23">
        <v>42005</v>
      </c>
      <c r="F4" s="12"/>
      <c r="G4" s="23">
        <v>42036</v>
      </c>
      <c r="H4" s="12"/>
      <c r="I4" s="23">
        <v>42064</v>
      </c>
      <c r="J4" s="12"/>
      <c r="K4" s="23">
        <v>42095</v>
      </c>
      <c r="L4" s="12"/>
      <c r="M4" s="23">
        <v>42125</v>
      </c>
      <c r="N4" s="12"/>
      <c r="O4" s="23">
        <v>42156</v>
      </c>
      <c r="P4" s="12"/>
      <c r="Q4" s="23">
        <v>42186</v>
      </c>
      <c r="R4" s="12"/>
      <c r="S4" s="23">
        <v>42217</v>
      </c>
      <c r="T4" s="12"/>
      <c r="U4" s="23">
        <v>42248</v>
      </c>
      <c r="V4" s="12"/>
      <c r="W4" s="23">
        <v>42278</v>
      </c>
      <c r="X4" s="12"/>
      <c r="Y4" s="23">
        <v>42309</v>
      </c>
      <c r="Z4" s="21"/>
      <c r="AA4" s="23">
        <v>42339</v>
      </c>
      <c r="AB4" s="12"/>
    </row>
    <row r="5" spans="1:30" ht="30" customHeight="1" x14ac:dyDescent="0.25">
      <c r="A5" s="6" t="s">
        <v>70</v>
      </c>
      <c r="B5" s="5" t="s">
        <v>9</v>
      </c>
      <c r="C5" s="100" t="s">
        <v>71</v>
      </c>
      <c r="D5" s="101"/>
      <c r="E5" s="16">
        <v>1</v>
      </c>
      <c r="F5" s="12"/>
      <c r="G5" s="16">
        <v>1</v>
      </c>
      <c r="H5" s="12"/>
      <c r="I5" s="16">
        <v>1</v>
      </c>
      <c r="J5" s="12"/>
      <c r="K5" s="16">
        <v>1</v>
      </c>
      <c r="L5" s="12"/>
      <c r="M5" s="16">
        <v>1</v>
      </c>
      <c r="N5" s="12"/>
      <c r="O5" s="16">
        <v>1</v>
      </c>
      <c r="P5" s="12"/>
      <c r="Q5" s="16">
        <v>1</v>
      </c>
      <c r="R5" s="12"/>
      <c r="S5" s="16">
        <v>1</v>
      </c>
      <c r="T5" s="12"/>
      <c r="U5" s="16">
        <v>1</v>
      </c>
      <c r="V5" s="12"/>
      <c r="W5" s="16">
        <v>1</v>
      </c>
      <c r="X5" s="12"/>
      <c r="Y5" s="16">
        <v>1</v>
      </c>
      <c r="Z5" s="12"/>
      <c r="AA5" s="16">
        <v>1</v>
      </c>
      <c r="AB5" s="12"/>
    </row>
    <row r="6" spans="1:30" ht="30" customHeight="1" x14ac:dyDescent="0.25">
      <c r="A6" s="6" t="s">
        <v>72</v>
      </c>
      <c r="B6" s="6" t="s">
        <v>36</v>
      </c>
      <c r="C6" s="100" t="s">
        <v>73</v>
      </c>
      <c r="D6" s="101"/>
      <c r="E6" s="28">
        <v>1</v>
      </c>
      <c r="F6" s="12"/>
      <c r="G6" s="28">
        <v>1</v>
      </c>
      <c r="H6" s="12"/>
      <c r="I6" s="28">
        <v>1</v>
      </c>
      <c r="J6" s="12"/>
      <c r="K6" s="28">
        <v>1</v>
      </c>
      <c r="L6" s="12"/>
      <c r="M6" s="28">
        <v>1</v>
      </c>
      <c r="N6" s="12"/>
      <c r="O6" s="28">
        <v>1</v>
      </c>
      <c r="P6" s="12"/>
      <c r="Q6" s="28">
        <v>1</v>
      </c>
      <c r="R6" s="12"/>
      <c r="S6" s="28">
        <v>1</v>
      </c>
      <c r="T6" s="12"/>
      <c r="U6" s="28">
        <v>1</v>
      </c>
      <c r="V6" s="12"/>
      <c r="W6" s="28">
        <v>1</v>
      </c>
      <c r="X6" s="12"/>
      <c r="Y6" s="28">
        <v>1</v>
      </c>
      <c r="Z6" s="12"/>
      <c r="AA6" s="28">
        <v>1</v>
      </c>
      <c r="AB6" s="12"/>
    </row>
    <row r="7" spans="1:30" ht="30" customHeight="1" x14ac:dyDescent="0.25">
      <c r="A7" s="6" t="s">
        <v>74</v>
      </c>
      <c r="B7" s="6" t="s">
        <v>36</v>
      </c>
      <c r="C7" s="100" t="s">
        <v>2</v>
      </c>
      <c r="D7" s="101"/>
      <c r="E7" s="12">
        <v>1</v>
      </c>
      <c r="F7" s="12"/>
      <c r="G7" s="12">
        <v>1</v>
      </c>
      <c r="H7" s="12"/>
      <c r="I7" s="12">
        <v>1</v>
      </c>
      <c r="J7" s="12"/>
      <c r="K7" s="12">
        <v>1</v>
      </c>
      <c r="L7" s="12"/>
      <c r="M7" s="12">
        <v>1</v>
      </c>
      <c r="N7" s="12"/>
      <c r="O7" s="12">
        <v>1</v>
      </c>
      <c r="P7" s="12"/>
      <c r="Q7" s="12">
        <v>1</v>
      </c>
      <c r="R7" s="12"/>
      <c r="S7" s="12">
        <v>1</v>
      </c>
      <c r="T7" s="12"/>
      <c r="U7" s="12">
        <v>1</v>
      </c>
      <c r="V7" s="12"/>
      <c r="W7" s="12">
        <v>1</v>
      </c>
      <c r="X7" s="12"/>
      <c r="Y7" s="12">
        <v>1</v>
      </c>
      <c r="Z7" s="12"/>
      <c r="AA7" s="12">
        <v>1</v>
      </c>
      <c r="AB7" s="12"/>
    </row>
    <row r="8" spans="1:30" ht="93" customHeight="1" x14ac:dyDescent="0.25">
      <c r="A8" s="6" t="s">
        <v>75</v>
      </c>
      <c r="B8" s="6" t="s">
        <v>30</v>
      </c>
      <c r="C8" s="100" t="s">
        <v>3</v>
      </c>
      <c r="D8" s="101"/>
      <c r="E8" s="17">
        <v>0</v>
      </c>
      <c r="F8" s="12"/>
      <c r="G8" s="17">
        <v>0</v>
      </c>
      <c r="H8" s="12"/>
      <c r="I8" s="17">
        <v>0</v>
      </c>
      <c r="J8" s="12"/>
      <c r="K8" s="17">
        <v>0</v>
      </c>
      <c r="L8" s="12"/>
      <c r="M8" s="17">
        <v>0</v>
      </c>
      <c r="N8" s="12"/>
      <c r="O8" s="17">
        <v>0</v>
      </c>
      <c r="P8" s="12"/>
      <c r="Q8" s="17">
        <v>0</v>
      </c>
      <c r="R8" s="12"/>
      <c r="S8" s="17">
        <v>0</v>
      </c>
      <c r="T8" s="12"/>
      <c r="U8" s="17">
        <v>0</v>
      </c>
      <c r="V8" s="12"/>
      <c r="W8" s="17">
        <v>0</v>
      </c>
      <c r="X8" s="12"/>
      <c r="Y8" s="17">
        <v>0</v>
      </c>
      <c r="Z8" s="12"/>
      <c r="AA8" s="17">
        <v>0</v>
      </c>
      <c r="AB8" s="12"/>
    </row>
    <row r="9" spans="1:30" x14ac:dyDescent="0.25">
      <c r="A9" s="105" t="s">
        <v>65</v>
      </c>
      <c r="B9" s="106"/>
      <c r="C9" s="106"/>
      <c r="D9" s="107"/>
      <c r="E9" s="112"/>
      <c r="F9" s="112"/>
      <c r="G9" s="112"/>
      <c r="H9" s="112"/>
      <c r="I9" s="112"/>
      <c r="J9" s="112"/>
      <c r="K9" s="112"/>
      <c r="L9" s="112"/>
      <c r="M9" s="112"/>
      <c r="N9" s="112"/>
      <c r="O9" s="112"/>
      <c r="P9" s="112"/>
      <c r="Q9" s="112"/>
      <c r="R9" s="112"/>
      <c r="S9" s="112"/>
      <c r="T9" s="112"/>
      <c r="U9" s="112"/>
      <c r="V9" s="112"/>
      <c r="W9" s="112"/>
      <c r="X9" s="112"/>
      <c r="Y9" s="112"/>
      <c r="Z9" s="112"/>
      <c r="AA9" s="112"/>
      <c r="AB9" s="112"/>
    </row>
    <row r="10" spans="1:30" ht="30.75" customHeight="1" x14ac:dyDescent="0.25">
      <c r="A10" s="13" t="s">
        <v>76</v>
      </c>
      <c r="B10" s="13" t="s">
        <v>45</v>
      </c>
      <c r="C10" s="94" t="s">
        <v>77</v>
      </c>
      <c r="D10" s="95"/>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22"/>
      <c r="AD10" s="22"/>
    </row>
    <row r="11" spans="1:30" ht="30.75" customHeight="1" x14ac:dyDescent="0.25">
      <c r="A11" s="30" t="s">
        <v>0</v>
      </c>
      <c r="B11" s="97" t="s">
        <v>1</v>
      </c>
      <c r="C11" s="98"/>
      <c r="D11" s="99"/>
      <c r="E11" s="23">
        <f>+E4</f>
        <v>42005</v>
      </c>
      <c r="F11" s="12"/>
      <c r="G11" s="23">
        <f>+G4</f>
        <v>42036</v>
      </c>
      <c r="H11" s="12"/>
      <c r="I11" s="23">
        <f>+I4</f>
        <v>42064</v>
      </c>
      <c r="J11" s="12"/>
      <c r="K11" s="23">
        <f>+K4</f>
        <v>42095</v>
      </c>
      <c r="L11" s="12"/>
      <c r="M11" s="23">
        <f>+M4</f>
        <v>42125</v>
      </c>
      <c r="N11" s="12"/>
      <c r="O11" s="23">
        <f>+O4</f>
        <v>42156</v>
      </c>
      <c r="P11" s="12"/>
      <c r="Q11" s="23">
        <f>+Q4</f>
        <v>42186</v>
      </c>
      <c r="R11" s="12"/>
      <c r="S11" s="23">
        <f>+S4</f>
        <v>42217</v>
      </c>
      <c r="T11" s="12"/>
      <c r="U11" s="23">
        <f>+U4</f>
        <v>42248</v>
      </c>
      <c r="V11" s="12"/>
      <c r="W11" s="23">
        <f>+W4</f>
        <v>42278</v>
      </c>
      <c r="X11" s="12"/>
      <c r="Y11" s="23">
        <f>+Y4</f>
        <v>42309</v>
      </c>
      <c r="Z11" s="12"/>
      <c r="AA11" s="23">
        <f>+AA4</f>
        <v>42339</v>
      </c>
      <c r="AB11" s="12"/>
    </row>
    <row r="12" spans="1:30" ht="62.25" customHeight="1" x14ac:dyDescent="0.25">
      <c r="A12" s="7" t="s">
        <v>78</v>
      </c>
      <c r="B12" s="7" t="s">
        <v>29</v>
      </c>
      <c r="C12" s="93" t="s">
        <v>79</v>
      </c>
      <c r="D12" s="93"/>
      <c r="E12" s="12">
        <v>1</v>
      </c>
      <c r="F12" s="12"/>
      <c r="G12" s="12">
        <v>1</v>
      </c>
      <c r="H12" s="12"/>
      <c r="I12" s="12">
        <v>1</v>
      </c>
      <c r="J12" s="12"/>
      <c r="K12" s="12">
        <v>1</v>
      </c>
      <c r="L12" s="12"/>
      <c r="M12" s="12">
        <v>1</v>
      </c>
      <c r="N12" s="12"/>
      <c r="O12" s="12">
        <v>1</v>
      </c>
      <c r="P12" s="12"/>
      <c r="Q12" s="12">
        <v>1</v>
      </c>
      <c r="R12" s="12"/>
      <c r="S12" s="12">
        <v>1</v>
      </c>
      <c r="T12" s="12"/>
      <c r="U12" s="12">
        <v>1</v>
      </c>
      <c r="V12" s="12"/>
      <c r="W12" s="12">
        <v>1</v>
      </c>
      <c r="X12" s="12"/>
      <c r="Y12" s="12">
        <v>1</v>
      </c>
      <c r="Z12" s="12"/>
      <c r="AA12" s="12">
        <v>1</v>
      </c>
      <c r="AB12" s="12"/>
    </row>
    <row r="13" spans="1:30" ht="62.25" customHeight="1" x14ac:dyDescent="0.25">
      <c r="A13" s="7" t="s">
        <v>80</v>
      </c>
      <c r="B13" s="7" t="s">
        <v>29</v>
      </c>
      <c r="C13" s="93" t="s">
        <v>81</v>
      </c>
      <c r="D13" s="93"/>
      <c r="E13" s="12">
        <v>1</v>
      </c>
      <c r="F13" s="12"/>
      <c r="G13" s="12">
        <v>1</v>
      </c>
      <c r="H13" s="12"/>
      <c r="I13" s="12">
        <v>1</v>
      </c>
      <c r="J13" s="12"/>
      <c r="K13" s="12">
        <v>1</v>
      </c>
      <c r="L13" s="12"/>
      <c r="M13" s="12">
        <v>1</v>
      </c>
      <c r="N13" s="12"/>
      <c r="O13" s="12">
        <v>1</v>
      </c>
      <c r="P13" s="12"/>
      <c r="Q13" s="12">
        <v>1</v>
      </c>
      <c r="R13" s="12"/>
      <c r="S13" s="12">
        <v>1</v>
      </c>
      <c r="T13" s="12"/>
      <c r="U13" s="12">
        <v>1</v>
      </c>
      <c r="V13" s="12"/>
      <c r="W13" s="12">
        <v>1</v>
      </c>
      <c r="X13" s="12"/>
      <c r="Y13" s="12">
        <v>1</v>
      </c>
      <c r="Z13" s="12"/>
      <c r="AA13" s="12">
        <v>1</v>
      </c>
      <c r="AB13" s="12"/>
    </row>
    <row r="14" spans="1:30" ht="62.25" customHeight="1" x14ac:dyDescent="0.25">
      <c r="A14" s="8" t="s">
        <v>82</v>
      </c>
      <c r="B14" s="8" t="s">
        <v>29</v>
      </c>
      <c r="C14" s="93" t="s">
        <v>83</v>
      </c>
      <c r="D14" s="93"/>
      <c r="E14" s="12">
        <v>1</v>
      </c>
      <c r="F14" s="12"/>
      <c r="G14" s="12">
        <v>1</v>
      </c>
      <c r="H14" s="12"/>
      <c r="I14" s="12">
        <v>1</v>
      </c>
      <c r="J14" s="12"/>
      <c r="K14" s="12">
        <v>1</v>
      </c>
      <c r="L14" s="12"/>
      <c r="M14" s="12">
        <v>1</v>
      </c>
      <c r="N14" s="12"/>
      <c r="O14" s="12">
        <v>1</v>
      </c>
      <c r="P14" s="12"/>
      <c r="Q14" s="12">
        <v>1</v>
      </c>
      <c r="R14" s="12"/>
      <c r="S14" s="12">
        <v>1</v>
      </c>
      <c r="T14" s="12"/>
      <c r="U14" s="12">
        <v>1</v>
      </c>
      <c r="V14" s="12"/>
      <c r="W14" s="12">
        <v>1</v>
      </c>
      <c r="X14" s="12"/>
      <c r="Y14" s="12">
        <v>1</v>
      </c>
      <c r="Z14" s="12"/>
      <c r="AA14" s="12">
        <v>1</v>
      </c>
      <c r="AB14" s="12"/>
    </row>
    <row r="15" spans="1:30" ht="62.25" customHeight="1" x14ac:dyDescent="0.25">
      <c r="A15" s="8" t="s">
        <v>84</v>
      </c>
      <c r="B15" s="8" t="s">
        <v>29</v>
      </c>
      <c r="C15" s="93" t="s">
        <v>85</v>
      </c>
      <c r="D15" s="93"/>
      <c r="E15" s="12">
        <v>1</v>
      </c>
      <c r="F15" s="12"/>
      <c r="G15" s="12">
        <v>1</v>
      </c>
      <c r="H15" s="12"/>
      <c r="I15" s="12">
        <v>1</v>
      </c>
      <c r="J15" s="12"/>
      <c r="K15" s="12">
        <v>1</v>
      </c>
      <c r="L15" s="12"/>
      <c r="M15" s="12">
        <v>1</v>
      </c>
      <c r="N15" s="12"/>
      <c r="O15" s="12">
        <v>1</v>
      </c>
      <c r="P15" s="12"/>
      <c r="Q15" s="12">
        <v>1</v>
      </c>
      <c r="R15" s="12"/>
      <c r="S15" s="12">
        <v>1</v>
      </c>
      <c r="T15" s="12"/>
      <c r="U15" s="12">
        <v>1</v>
      </c>
      <c r="V15" s="12"/>
      <c r="W15" s="12">
        <v>1</v>
      </c>
      <c r="X15" s="12"/>
      <c r="Y15" s="12">
        <v>1</v>
      </c>
      <c r="Z15" s="12"/>
      <c r="AA15" s="12">
        <v>1</v>
      </c>
      <c r="AB15" s="12"/>
    </row>
    <row r="16" spans="1:30" ht="62.25" customHeight="1" x14ac:dyDescent="0.25">
      <c r="A16" s="7" t="s">
        <v>86</v>
      </c>
      <c r="B16" s="7" t="s">
        <v>29</v>
      </c>
      <c r="C16" s="93" t="s">
        <v>87</v>
      </c>
      <c r="D16" s="93"/>
      <c r="E16" s="12">
        <v>1</v>
      </c>
      <c r="F16" s="12"/>
      <c r="G16" s="12">
        <v>1</v>
      </c>
      <c r="H16" s="12"/>
      <c r="I16" s="12">
        <v>1</v>
      </c>
      <c r="J16" s="12"/>
      <c r="K16" s="12">
        <v>1</v>
      </c>
      <c r="L16" s="12"/>
      <c r="M16" s="12">
        <v>1</v>
      </c>
      <c r="N16" s="12"/>
      <c r="O16" s="12">
        <v>1</v>
      </c>
      <c r="P16" s="12"/>
      <c r="Q16" s="12">
        <v>1</v>
      </c>
      <c r="R16" s="12"/>
      <c r="S16" s="12">
        <v>1</v>
      </c>
      <c r="T16" s="12"/>
      <c r="U16" s="12">
        <v>1</v>
      </c>
      <c r="V16" s="12"/>
      <c r="W16" s="12">
        <v>1</v>
      </c>
      <c r="X16" s="12"/>
      <c r="Y16" s="12">
        <v>1</v>
      </c>
      <c r="Z16" s="12"/>
      <c r="AA16" s="12">
        <v>1</v>
      </c>
      <c r="AB16" s="12"/>
    </row>
    <row r="17" spans="1:28" ht="35.25" customHeight="1" x14ac:dyDescent="0.25">
      <c r="A17" s="7" t="s">
        <v>88</v>
      </c>
      <c r="B17" s="7" t="s">
        <v>30</v>
      </c>
      <c r="C17" s="93" t="s">
        <v>11</v>
      </c>
      <c r="D17" s="93"/>
      <c r="E17" s="29">
        <v>0.01</v>
      </c>
      <c r="F17" s="12"/>
      <c r="G17" s="29">
        <v>0.01</v>
      </c>
      <c r="H17" s="12"/>
      <c r="I17" s="29">
        <v>0.01</v>
      </c>
      <c r="J17" s="12"/>
      <c r="K17" s="29">
        <v>0.01</v>
      </c>
      <c r="L17" s="12"/>
      <c r="M17" s="29">
        <v>0.01</v>
      </c>
      <c r="N17" s="12"/>
      <c r="O17" s="29">
        <v>0.01</v>
      </c>
      <c r="P17" s="12"/>
      <c r="Q17" s="29">
        <v>0.01</v>
      </c>
      <c r="R17" s="12"/>
      <c r="S17" s="29">
        <v>0.01</v>
      </c>
      <c r="T17" s="12"/>
      <c r="U17" s="29">
        <v>0.01</v>
      </c>
      <c r="V17" s="12"/>
      <c r="W17" s="29">
        <v>0.01</v>
      </c>
      <c r="X17" s="12"/>
      <c r="Y17" s="29">
        <v>0.01</v>
      </c>
      <c r="Z17" s="12"/>
      <c r="AA17" s="29">
        <v>0.01</v>
      </c>
      <c r="AB17" s="12"/>
    </row>
    <row r="18" spans="1:28" ht="39.75" customHeight="1" x14ac:dyDescent="0.25">
      <c r="A18" s="30" t="s">
        <v>89</v>
      </c>
      <c r="B18" s="13" t="s">
        <v>30</v>
      </c>
      <c r="C18" s="94" t="s">
        <v>106</v>
      </c>
      <c r="D18" s="95"/>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1:28" ht="15.75" x14ac:dyDescent="0.25">
      <c r="A19" s="7" t="s">
        <v>230</v>
      </c>
      <c r="B19" s="7" t="s">
        <v>30</v>
      </c>
      <c r="C19" s="93" t="s">
        <v>231</v>
      </c>
      <c r="D19" s="93"/>
      <c r="E19" s="29">
        <v>0.01</v>
      </c>
      <c r="F19" s="12"/>
      <c r="G19" s="29">
        <v>0.01</v>
      </c>
      <c r="H19" s="12"/>
      <c r="I19" s="29">
        <v>0.01</v>
      </c>
      <c r="J19" s="12"/>
      <c r="K19" s="29">
        <v>0.01</v>
      </c>
      <c r="L19" s="12"/>
      <c r="M19" s="29">
        <v>0.01</v>
      </c>
      <c r="N19" s="12"/>
      <c r="O19" s="29">
        <v>0.01</v>
      </c>
      <c r="P19" s="12"/>
      <c r="Q19" s="29">
        <v>0.01</v>
      </c>
      <c r="R19" s="12"/>
      <c r="S19" s="29">
        <v>0.01</v>
      </c>
      <c r="T19" s="12"/>
      <c r="U19" s="29">
        <v>0.01</v>
      </c>
      <c r="V19" s="12"/>
      <c r="W19" s="29">
        <v>0.01</v>
      </c>
      <c r="X19" s="12"/>
      <c r="Y19" s="29">
        <v>0.01</v>
      </c>
      <c r="Z19" s="12"/>
      <c r="AA19" s="29">
        <v>0.01</v>
      </c>
      <c r="AB19" s="12"/>
    </row>
    <row r="20" spans="1:28" ht="62.25" customHeight="1" x14ac:dyDescent="0.25">
      <c r="A20" s="7" t="s">
        <v>232</v>
      </c>
      <c r="B20" s="7" t="s">
        <v>30</v>
      </c>
      <c r="C20" s="93" t="s">
        <v>233</v>
      </c>
      <c r="D20" s="93"/>
      <c r="E20" s="29">
        <v>0.01</v>
      </c>
      <c r="F20" s="12"/>
      <c r="G20" s="29">
        <v>0.01</v>
      </c>
      <c r="H20" s="12"/>
      <c r="I20" s="29">
        <v>0.01</v>
      </c>
      <c r="J20" s="12"/>
      <c r="K20" s="29">
        <v>0.01</v>
      </c>
      <c r="L20" s="12"/>
      <c r="M20" s="29">
        <v>0.01</v>
      </c>
      <c r="N20" s="12"/>
      <c r="O20" s="29">
        <v>0.01</v>
      </c>
      <c r="P20" s="12"/>
      <c r="Q20" s="29">
        <v>0.01</v>
      </c>
      <c r="R20" s="12"/>
      <c r="S20" s="29">
        <v>0.01</v>
      </c>
      <c r="T20" s="12"/>
      <c r="U20" s="29">
        <v>0.01</v>
      </c>
      <c r="V20" s="12"/>
      <c r="W20" s="29">
        <v>0.01</v>
      </c>
      <c r="X20" s="12"/>
      <c r="Y20" s="29">
        <v>0.01</v>
      </c>
      <c r="Z20" s="12"/>
      <c r="AA20" s="29">
        <v>0.01</v>
      </c>
      <c r="AB20" s="12"/>
    </row>
    <row r="21" spans="1:28" ht="62.25" customHeight="1" x14ac:dyDescent="0.25">
      <c r="A21" s="7" t="s">
        <v>236</v>
      </c>
      <c r="B21" s="7" t="s">
        <v>30</v>
      </c>
      <c r="C21" s="93" t="s">
        <v>255</v>
      </c>
      <c r="D21" s="93"/>
      <c r="E21" s="29">
        <v>0.01</v>
      </c>
      <c r="F21" s="12"/>
      <c r="G21" s="29">
        <v>0.01</v>
      </c>
      <c r="H21" s="12"/>
      <c r="I21" s="29">
        <v>0.01</v>
      </c>
      <c r="J21" s="12"/>
      <c r="K21" s="29">
        <v>0.01</v>
      </c>
      <c r="L21" s="12"/>
      <c r="M21" s="29">
        <v>0.01</v>
      </c>
      <c r="N21" s="12"/>
      <c r="O21" s="29">
        <v>0.01</v>
      </c>
      <c r="P21" s="12"/>
      <c r="Q21" s="29">
        <v>0.01</v>
      </c>
      <c r="R21" s="12"/>
      <c r="S21" s="29">
        <v>0.01</v>
      </c>
      <c r="T21" s="12"/>
      <c r="U21" s="29">
        <v>0.01</v>
      </c>
      <c r="V21" s="12"/>
      <c r="W21" s="29">
        <v>0.01</v>
      </c>
      <c r="X21" s="12"/>
      <c r="Y21" s="29">
        <v>0.01</v>
      </c>
      <c r="Z21" s="12"/>
      <c r="AA21" s="29">
        <v>0.01</v>
      </c>
      <c r="AB21" s="12"/>
    </row>
    <row r="22" spans="1:28" ht="44.25" customHeight="1" x14ac:dyDescent="0.25">
      <c r="A22" s="30" t="s">
        <v>234</v>
      </c>
      <c r="B22" s="13" t="s">
        <v>30</v>
      </c>
      <c r="C22" s="94" t="s">
        <v>235</v>
      </c>
      <c r="D22" s="95"/>
      <c r="E22" s="94"/>
      <c r="F22" s="109"/>
      <c r="G22" s="109"/>
      <c r="H22" s="109"/>
      <c r="I22" s="109"/>
      <c r="J22" s="109"/>
      <c r="K22" s="109"/>
      <c r="L22" s="109"/>
      <c r="M22" s="109"/>
      <c r="N22" s="109"/>
      <c r="O22" s="109"/>
      <c r="P22" s="109"/>
      <c r="Q22" s="109"/>
      <c r="R22" s="109"/>
      <c r="S22" s="109"/>
      <c r="T22" s="109"/>
      <c r="U22" s="109"/>
      <c r="V22" s="109"/>
      <c r="W22" s="109"/>
      <c r="X22" s="109"/>
      <c r="Y22" s="109"/>
      <c r="Z22" s="109"/>
      <c r="AA22" s="109"/>
      <c r="AB22" s="95"/>
    </row>
    <row r="23" spans="1:28" ht="26.25" customHeight="1" x14ac:dyDescent="0.25">
      <c r="A23" s="30" t="s">
        <v>237</v>
      </c>
      <c r="B23" s="13" t="s">
        <v>30</v>
      </c>
      <c r="C23" s="94" t="s">
        <v>238</v>
      </c>
      <c r="D23" s="95"/>
      <c r="E23" s="94"/>
      <c r="F23" s="109"/>
      <c r="G23" s="109"/>
      <c r="H23" s="109"/>
      <c r="I23" s="109"/>
      <c r="J23" s="109"/>
      <c r="K23" s="109"/>
      <c r="L23" s="109"/>
      <c r="M23" s="109"/>
      <c r="N23" s="109"/>
      <c r="O23" s="109"/>
      <c r="P23" s="109"/>
      <c r="Q23" s="109"/>
      <c r="R23" s="109"/>
      <c r="S23" s="109"/>
      <c r="T23" s="109"/>
      <c r="U23" s="109"/>
      <c r="V23" s="109"/>
      <c r="W23" s="109"/>
      <c r="X23" s="109"/>
      <c r="Y23" s="109"/>
      <c r="Z23" s="109"/>
      <c r="AA23" s="109"/>
      <c r="AB23" s="95"/>
    </row>
    <row r="24" spans="1:28" ht="15.75" customHeight="1" x14ac:dyDescent="0.25">
      <c r="A24" s="13" t="s">
        <v>239</v>
      </c>
      <c r="B24" s="13"/>
      <c r="C24" s="94" t="s">
        <v>240</v>
      </c>
      <c r="D24" s="95"/>
      <c r="E24" s="94"/>
      <c r="F24" s="109"/>
      <c r="G24" s="109"/>
      <c r="H24" s="109"/>
      <c r="I24" s="109"/>
      <c r="J24" s="109"/>
      <c r="K24" s="109"/>
      <c r="L24" s="109"/>
      <c r="M24" s="109"/>
      <c r="N24" s="109"/>
      <c r="O24" s="109"/>
      <c r="P24" s="109"/>
      <c r="Q24" s="109"/>
      <c r="R24" s="109"/>
      <c r="S24" s="109"/>
      <c r="T24" s="109"/>
      <c r="U24" s="109"/>
      <c r="V24" s="109"/>
      <c r="W24" s="109"/>
      <c r="X24" s="109"/>
      <c r="Y24" s="109"/>
      <c r="Z24" s="109"/>
      <c r="AA24" s="109"/>
      <c r="AB24" s="95"/>
    </row>
    <row r="25" spans="1:28" ht="50.25" customHeight="1" x14ac:dyDescent="0.25">
      <c r="A25" s="30" t="s">
        <v>241</v>
      </c>
      <c r="B25" s="13" t="s">
        <v>30</v>
      </c>
      <c r="C25" s="94" t="s">
        <v>242</v>
      </c>
      <c r="D25" s="95"/>
      <c r="E25" s="94"/>
      <c r="F25" s="109"/>
      <c r="G25" s="109"/>
      <c r="H25" s="109"/>
      <c r="I25" s="109"/>
      <c r="J25" s="109"/>
      <c r="K25" s="109"/>
      <c r="L25" s="109"/>
      <c r="M25" s="109"/>
      <c r="N25" s="109"/>
      <c r="O25" s="109"/>
      <c r="P25" s="109"/>
      <c r="Q25" s="109"/>
      <c r="R25" s="109"/>
      <c r="S25" s="109"/>
      <c r="T25" s="109"/>
      <c r="U25" s="109"/>
      <c r="V25" s="109"/>
      <c r="W25" s="109"/>
      <c r="X25" s="109"/>
      <c r="Y25" s="109"/>
      <c r="Z25" s="109"/>
      <c r="AA25" s="109"/>
      <c r="AB25" s="95"/>
    </row>
    <row r="26" spans="1:28" ht="51" customHeight="1" x14ac:dyDescent="0.25">
      <c r="A26" s="7" t="s">
        <v>256</v>
      </c>
      <c r="B26" s="7" t="s">
        <v>259</v>
      </c>
      <c r="C26" s="93" t="s">
        <v>260</v>
      </c>
      <c r="D26" s="93"/>
      <c r="E26" s="31">
        <v>1</v>
      </c>
      <c r="F26" s="12"/>
      <c r="G26" s="31">
        <v>1</v>
      </c>
      <c r="H26" s="12"/>
      <c r="I26" s="31">
        <v>1</v>
      </c>
      <c r="J26" s="12"/>
      <c r="K26" s="31">
        <v>1</v>
      </c>
      <c r="L26" s="12"/>
      <c r="M26" s="31">
        <v>1</v>
      </c>
      <c r="N26" s="12"/>
      <c r="O26" s="31">
        <v>1</v>
      </c>
      <c r="P26" s="12"/>
      <c r="Q26" s="31">
        <v>1</v>
      </c>
      <c r="R26" s="12"/>
      <c r="S26" s="31">
        <v>1</v>
      </c>
      <c r="T26" s="12"/>
      <c r="U26" s="31">
        <v>1</v>
      </c>
      <c r="V26" s="12"/>
      <c r="W26" s="31">
        <v>1</v>
      </c>
      <c r="X26" s="12"/>
      <c r="Y26" s="31">
        <v>1</v>
      </c>
      <c r="Z26" s="12"/>
      <c r="AA26" s="31">
        <v>1</v>
      </c>
      <c r="AB26" s="12"/>
    </row>
    <row r="27" spans="1:28" ht="62.25" customHeight="1" x14ac:dyDescent="0.25">
      <c r="A27" s="7" t="s">
        <v>257</v>
      </c>
      <c r="B27" s="7" t="s">
        <v>259</v>
      </c>
      <c r="C27" s="93" t="s">
        <v>261</v>
      </c>
      <c r="D27" s="93"/>
      <c r="E27" s="31">
        <v>1</v>
      </c>
      <c r="F27" s="12"/>
      <c r="G27" s="31">
        <v>1</v>
      </c>
      <c r="H27" s="12"/>
      <c r="I27" s="31">
        <v>1</v>
      </c>
      <c r="J27" s="12"/>
      <c r="K27" s="31">
        <v>1</v>
      </c>
      <c r="L27" s="12"/>
      <c r="M27" s="31">
        <v>1</v>
      </c>
      <c r="N27" s="12"/>
      <c r="O27" s="31">
        <v>1</v>
      </c>
      <c r="P27" s="12"/>
      <c r="Q27" s="31">
        <v>1</v>
      </c>
      <c r="R27" s="12"/>
      <c r="S27" s="31">
        <v>1</v>
      </c>
      <c r="T27" s="12"/>
      <c r="U27" s="31">
        <v>1</v>
      </c>
      <c r="V27" s="12"/>
      <c r="W27" s="31">
        <v>1</v>
      </c>
      <c r="X27" s="12"/>
      <c r="Y27" s="31">
        <v>1</v>
      </c>
      <c r="Z27" s="12"/>
      <c r="AA27" s="31">
        <v>1</v>
      </c>
      <c r="AB27" s="12"/>
    </row>
    <row r="28" spans="1:28" ht="62.25" customHeight="1" x14ac:dyDescent="0.25">
      <c r="A28" s="30" t="s">
        <v>243</v>
      </c>
      <c r="B28" s="13" t="s">
        <v>30</v>
      </c>
      <c r="C28" s="94" t="s">
        <v>244</v>
      </c>
      <c r="D28" s="95"/>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row>
    <row r="29" spans="1:28" ht="50.25" customHeight="1" x14ac:dyDescent="0.25">
      <c r="A29" s="7" t="s">
        <v>265</v>
      </c>
      <c r="B29" s="7" t="s">
        <v>259</v>
      </c>
      <c r="C29" s="110" t="s">
        <v>267</v>
      </c>
      <c r="D29" s="111"/>
      <c r="E29" s="31">
        <v>1</v>
      </c>
      <c r="F29" s="12"/>
      <c r="G29" s="31">
        <v>1</v>
      </c>
      <c r="H29" s="12"/>
      <c r="I29" s="31">
        <v>1</v>
      </c>
      <c r="J29" s="12"/>
      <c r="K29" s="31">
        <v>1</v>
      </c>
      <c r="L29" s="12"/>
      <c r="M29" s="31">
        <v>1</v>
      </c>
      <c r="N29" s="12"/>
      <c r="O29" s="31">
        <v>1</v>
      </c>
      <c r="P29" s="12"/>
      <c r="Q29" s="31">
        <v>1</v>
      </c>
      <c r="R29" s="12"/>
      <c r="S29" s="31">
        <v>1</v>
      </c>
      <c r="T29" s="12"/>
      <c r="U29" s="31">
        <v>1</v>
      </c>
      <c r="V29" s="12"/>
      <c r="W29" s="31">
        <v>1</v>
      </c>
      <c r="X29" s="12"/>
      <c r="Y29" s="31">
        <v>1</v>
      </c>
      <c r="Z29" s="12"/>
      <c r="AA29" s="31">
        <v>1</v>
      </c>
      <c r="AB29" s="12"/>
    </row>
    <row r="30" spans="1:28" ht="46.5" customHeight="1" x14ac:dyDescent="0.25">
      <c r="A30" s="7" t="s">
        <v>266</v>
      </c>
      <c r="B30" s="7" t="s">
        <v>259</v>
      </c>
      <c r="C30" s="110" t="s">
        <v>268</v>
      </c>
      <c r="D30" s="111"/>
      <c r="E30" s="31">
        <v>1</v>
      </c>
      <c r="F30" s="12"/>
      <c r="G30" s="31">
        <v>1</v>
      </c>
      <c r="H30" s="12"/>
      <c r="I30" s="31">
        <v>1</v>
      </c>
      <c r="J30" s="12"/>
      <c r="K30" s="31">
        <v>1</v>
      </c>
      <c r="L30" s="12"/>
      <c r="M30" s="31">
        <v>1</v>
      </c>
      <c r="N30" s="12"/>
      <c r="O30" s="31">
        <v>1</v>
      </c>
      <c r="P30" s="12"/>
      <c r="Q30" s="31">
        <v>1</v>
      </c>
      <c r="R30" s="12"/>
      <c r="S30" s="31">
        <v>1</v>
      </c>
      <c r="T30" s="12"/>
      <c r="U30" s="31">
        <v>1</v>
      </c>
      <c r="V30" s="12"/>
      <c r="W30" s="31">
        <v>1</v>
      </c>
      <c r="X30" s="12"/>
      <c r="Y30" s="31">
        <v>1</v>
      </c>
      <c r="Z30" s="12"/>
      <c r="AA30" s="31">
        <v>1</v>
      </c>
      <c r="AB30" s="12"/>
    </row>
    <row r="31" spans="1:28" ht="15.75" x14ac:dyDescent="0.25">
      <c r="A31" s="7" t="s">
        <v>258</v>
      </c>
      <c r="B31" s="7" t="s">
        <v>259</v>
      </c>
      <c r="C31" s="93" t="s">
        <v>262</v>
      </c>
      <c r="D31" s="93"/>
      <c r="E31" s="31">
        <v>1</v>
      </c>
      <c r="F31" s="12"/>
      <c r="G31" s="31">
        <v>1</v>
      </c>
      <c r="H31" s="12"/>
      <c r="I31" s="31">
        <v>1</v>
      </c>
      <c r="J31" s="12"/>
      <c r="K31" s="31">
        <v>1</v>
      </c>
      <c r="L31" s="12"/>
      <c r="M31" s="31">
        <v>1</v>
      </c>
      <c r="N31" s="12"/>
      <c r="O31" s="31">
        <v>1</v>
      </c>
      <c r="P31" s="12"/>
      <c r="Q31" s="31">
        <v>1</v>
      </c>
      <c r="R31" s="12"/>
      <c r="S31" s="31">
        <v>1</v>
      </c>
      <c r="T31" s="12"/>
      <c r="U31" s="31">
        <v>1</v>
      </c>
      <c r="V31" s="12"/>
      <c r="W31" s="31">
        <v>1</v>
      </c>
      <c r="X31" s="12"/>
      <c r="Y31" s="31">
        <v>1</v>
      </c>
      <c r="Z31" s="12"/>
      <c r="AA31" s="31">
        <v>1</v>
      </c>
      <c r="AB31" s="12"/>
    </row>
    <row r="32" spans="1:28" ht="15.75" x14ac:dyDescent="0.25">
      <c r="A32" s="7" t="s">
        <v>263</v>
      </c>
      <c r="B32" s="7" t="s">
        <v>259</v>
      </c>
      <c r="C32" s="93" t="s">
        <v>264</v>
      </c>
      <c r="D32" s="93"/>
      <c r="E32" s="31">
        <v>1</v>
      </c>
      <c r="F32" s="12"/>
      <c r="G32" s="31">
        <v>1</v>
      </c>
      <c r="H32" s="12"/>
      <c r="I32" s="31">
        <v>1</v>
      </c>
      <c r="J32" s="12"/>
      <c r="K32" s="31">
        <v>1</v>
      </c>
      <c r="L32" s="12"/>
      <c r="M32" s="31">
        <v>1</v>
      </c>
      <c r="N32" s="12"/>
      <c r="O32" s="31">
        <v>1</v>
      </c>
      <c r="P32" s="12"/>
      <c r="Q32" s="31">
        <v>1</v>
      </c>
      <c r="R32" s="12"/>
      <c r="S32" s="31">
        <v>1</v>
      </c>
      <c r="T32" s="12"/>
      <c r="U32" s="31">
        <v>1</v>
      </c>
      <c r="V32" s="12"/>
      <c r="W32" s="31">
        <v>1</v>
      </c>
      <c r="X32" s="12"/>
      <c r="Y32" s="31">
        <v>1</v>
      </c>
      <c r="Z32" s="12"/>
      <c r="AA32" s="31">
        <v>1</v>
      </c>
      <c r="AB32" s="12"/>
    </row>
    <row r="33" spans="1:30" ht="62.25" customHeight="1" x14ac:dyDescent="0.25">
      <c r="A33" s="30" t="s">
        <v>253</v>
      </c>
      <c r="B33" s="30" t="s">
        <v>43</v>
      </c>
      <c r="C33" s="94" t="s">
        <v>254</v>
      </c>
      <c r="D33" s="95"/>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row>
    <row r="34" spans="1:30" ht="62.25" customHeight="1" x14ac:dyDescent="0.25">
      <c r="A34" s="7" t="s">
        <v>245</v>
      </c>
      <c r="B34" s="7" t="s">
        <v>43</v>
      </c>
      <c r="C34" s="93" t="s">
        <v>246</v>
      </c>
      <c r="D34" s="93"/>
      <c r="E34" s="31">
        <v>1</v>
      </c>
      <c r="F34" s="12"/>
      <c r="G34" s="31">
        <v>1</v>
      </c>
      <c r="H34" s="12"/>
      <c r="I34" s="31">
        <v>1</v>
      </c>
      <c r="J34" s="12"/>
      <c r="K34" s="31">
        <v>1</v>
      </c>
      <c r="L34" s="12"/>
      <c r="M34" s="31">
        <v>1</v>
      </c>
      <c r="N34" s="12"/>
      <c r="O34" s="31">
        <v>1</v>
      </c>
      <c r="P34" s="12"/>
      <c r="Q34" s="31">
        <v>1</v>
      </c>
      <c r="R34" s="12"/>
      <c r="S34" s="31">
        <v>1</v>
      </c>
      <c r="T34" s="12"/>
      <c r="U34" s="31">
        <v>1</v>
      </c>
      <c r="V34" s="12"/>
      <c r="W34" s="31">
        <v>1</v>
      </c>
      <c r="X34" s="12"/>
      <c r="Y34" s="31">
        <v>1</v>
      </c>
      <c r="Z34" s="12"/>
      <c r="AA34" s="31">
        <v>1</v>
      </c>
      <c r="AB34" s="12"/>
    </row>
    <row r="35" spans="1:30" ht="62.25" customHeight="1" x14ac:dyDescent="0.25">
      <c r="A35" s="7" t="s">
        <v>247</v>
      </c>
      <c r="B35" s="7" t="s">
        <v>43</v>
      </c>
      <c r="C35" s="93" t="s">
        <v>248</v>
      </c>
      <c r="D35" s="93"/>
      <c r="E35" s="31">
        <v>1</v>
      </c>
      <c r="F35" s="12"/>
      <c r="G35" s="31">
        <v>1</v>
      </c>
      <c r="H35" s="12"/>
      <c r="I35" s="31">
        <v>1</v>
      </c>
      <c r="J35" s="12"/>
      <c r="K35" s="31">
        <v>1</v>
      </c>
      <c r="L35" s="12"/>
      <c r="M35" s="31">
        <v>1</v>
      </c>
      <c r="N35" s="12"/>
      <c r="O35" s="31">
        <v>1</v>
      </c>
      <c r="P35" s="12"/>
      <c r="Q35" s="31">
        <v>1</v>
      </c>
      <c r="R35" s="12"/>
      <c r="S35" s="31">
        <v>1</v>
      </c>
      <c r="T35" s="12"/>
      <c r="U35" s="31">
        <v>1</v>
      </c>
      <c r="V35" s="12"/>
      <c r="W35" s="31">
        <v>1</v>
      </c>
      <c r="X35" s="12"/>
      <c r="Y35" s="31">
        <v>1</v>
      </c>
      <c r="Z35" s="12"/>
      <c r="AA35" s="31">
        <v>1</v>
      </c>
      <c r="AB35" s="12"/>
    </row>
    <row r="36" spans="1:30" ht="62.25" customHeight="1" x14ac:dyDescent="0.25">
      <c r="A36" s="7" t="s">
        <v>249</v>
      </c>
      <c r="B36" s="7" t="s">
        <v>43</v>
      </c>
      <c r="C36" s="93" t="s">
        <v>250</v>
      </c>
      <c r="D36" s="93"/>
      <c r="E36" s="31">
        <v>1</v>
      </c>
      <c r="F36" s="12"/>
      <c r="G36" s="31">
        <v>1</v>
      </c>
      <c r="H36" s="12"/>
      <c r="I36" s="31">
        <v>1</v>
      </c>
      <c r="J36" s="12"/>
      <c r="K36" s="31">
        <v>1</v>
      </c>
      <c r="L36" s="12"/>
      <c r="M36" s="31">
        <v>1</v>
      </c>
      <c r="N36" s="12"/>
      <c r="O36" s="31">
        <v>1</v>
      </c>
      <c r="P36" s="12"/>
      <c r="Q36" s="31">
        <v>1</v>
      </c>
      <c r="R36" s="12"/>
      <c r="S36" s="31">
        <v>1</v>
      </c>
      <c r="T36" s="12"/>
      <c r="U36" s="31">
        <v>1</v>
      </c>
      <c r="V36" s="12"/>
      <c r="W36" s="31">
        <v>1</v>
      </c>
      <c r="X36" s="12"/>
      <c r="Y36" s="31">
        <v>1</v>
      </c>
      <c r="Z36" s="12"/>
      <c r="AA36" s="31">
        <v>1</v>
      </c>
      <c r="AB36" s="12"/>
    </row>
    <row r="37" spans="1:30" ht="45.75" customHeight="1" x14ac:dyDescent="0.25">
      <c r="A37" s="7" t="s">
        <v>251</v>
      </c>
      <c r="B37" s="7" t="s">
        <v>43</v>
      </c>
      <c r="C37" s="93" t="s">
        <v>252</v>
      </c>
      <c r="D37" s="93"/>
      <c r="E37" s="31">
        <v>1</v>
      </c>
      <c r="F37" s="12"/>
      <c r="G37" s="31">
        <v>1</v>
      </c>
      <c r="H37" s="12"/>
      <c r="I37" s="31">
        <v>1</v>
      </c>
      <c r="J37" s="12"/>
      <c r="K37" s="31">
        <v>1</v>
      </c>
      <c r="L37" s="12"/>
      <c r="M37" s="31">
        <v>1</v>
      </c>
      <c r="N37" s="12"/>
      <c r="O37" s="31">
        <v>1</v>
      </c>
      <c r="P37" s="12"/>
      <c r="Q37" s="31">
        <v>1</v>
      </c>
      <c r="R37" s="12"/>
      <c r="S37" s="31">
        <v>1</v>
      </c>
      <c r="T37" s="12"/>
      <c r="U37" s="31">
        <v>1</v>
      </c>
      <c r="V37" s="12"/>
      <c r="W37" s="31">
        <v>1</v>
      </c>
      <c r="X37" s="12"/>
      <c r="Y37" s="31">
        <v>1</v>
      </c>
      <c r="Z37" s="12"/>
      <c r="AA37" s="31">
        <v>1</v>
      </c>
      <c r="AB37" s="12"/>
    </row>
    <row r="38" spans="1:30" ht="30.75" customHeight="1" x14ac:dyDescent="0.25">
      <c r="A38" s="30" t="s">
        <v>12</v>
      </c>
      <c r="B38" s="30"/>
      <c r="C38" s="104" t="s">
        <v>13</v>
      </c>
      <c r="D38" s="104"/>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30" ht="30" customHeight="1" x14ac:dyDescent="0.25">
      <c r="A39" s="30" t="s">
        <v>32</v>
      </c>
      <c r="B39" s="14" t="s">
        <v>46</v>
      </c>
      <c r="C39" s="94" t="s">
        <v>31</v>
      </c>
      <c r="D39" s="95"/>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22"/>
    </row>
    <row r="40" spans="1:30" ht="30" customHeight="1" x14ac:dyDescent="0.25">
      <c r="A40" s="5"/>
      <c r="B40" s="5" t="s">
        <v>30</v>
      </c>
      <c r="C40" s="103" t="s">
        <v>16</v>
      </c>
      <c r="D40" s="103"/>
      <c r="E40" s="18">
        <v>0.01</v>
      </c>
      <c r="F40" s="12"/>
      <c r="G40" s="18">
        <v>0.01</v>
      </c>
      <c r="H40" s="12"/>
      <c r="I40" s="18">
        <v>0.01</v>
      </c>
      <c r="J40" s="12"/>
      <c r="K40" s="18">
        <v>0.01</v>
      </c>
      <c r="L40" s="12"/>
      <c r="M40" s="18">
        <v>0.01</v>
      </c>
      <c r="N40" s="12"/>
      <c r="O40" s="18">
        <v>0.01</v>
      </c>
      <c r="P40" s="12"/>
      <c r="Q40" s="18">
        <v>0.01</v>
      </c>
      <c r="R40" s="12"/>
      <c r="S40" s="18">
        <v>0.01</v>
      </c>
      <c r="T40" s="12"/>
      <c r="U40" s="18">
        <v>0.01</v>
      </c>
      <c r="V40" s="12"/>
      <c r="W40" s="18">
        <v>0.01</v>
      </c>
      <c r="X40" s="12"/>
      <c r="Y40" s="18">
        <v>0.01</v>
      </c>
      <c r="Z40" s="12"/>
      <c r="AA40" s="18">
        <v>0.01</v>
      </c>
      <c r="AB40" s="12"/>
    </row>
    <row r="41" spans="1:30" ht="63" customHeight="1" x14ac:dyDescent="0.25">
      <c r="A41" s="30" t="s">
        <v>33</v>
      </c>
      <c r="B41" s="14" t="s">
        <v>46</v>
      </c>
      <c r="C41" s="94" t="s">
        <v>35</v>
      </c>
      <c r="D41" s="95"/>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22"/>
      <c r="AD41" s="22"/>
    </row>
    <row r="42" spans="1:30" ht="60" customHeight="1" x14ac:dyDescent="0.25">
      <c r="A42" s="4" t="s">
        <v>66</v>
      </c>
      <c r="B42" s="4" t="s">
        <v>34</v>
      </c>
      <c r="C42" s="103" t="s">
        <v>22</v>
      </c>
      <c r="D42" s="103"/>
      <c r="E42" s="12">
        <v>1</v>
      </c>
      <c r="F42" s="12"/>
      <c r="G42" s="12">
        <v>1</v>
      </c>
      <c r="H42" s="12"/>
      <c r="I42" s="12">
        <v>1</v>
      </c>
      <c r="J42" s="12"/>
      <c r="K42" s="12">
        <v>1</v>
      </c>
      <c r="L42" s="12"/>
      <c r="M42" s="12">
        <v>1</v>
      </c>
      <c r="N42" s="12"/>
      <c r="O42" s="12">
        <v>1</v>
      </c>
      <c r="P42" s="12"/>
      <c r="Q42" s="12">
        <v>1</v>
      </c>
      <c r="R42" s="12"/>
      <c r="S42" s="12">
        <v>1</v>
      </c>
      <c r="T42" s="12"/>
      <c r="U42" s="12">
        <v>1</v>
      </c>
      <c r="V42" s="12"/>
      <c r="W42" s="12">
        <v>1</v>
      </c>
      <c r="X42" s="12"/>
      <c r="Y42" s="12">
        <v>1</v>
      </c>
      <c r="Z42" s="12"/>
      <c r="AA42" s="12">
        <v>1</v>
      </c>
      <c r="AB42" s="12"/>
    </row>
    <row r="43" spans="1:30" ht="87.75" customHeight="1" x14ac:dyDescent="0.25">
      <c r="A43" s="4" t="s">
        <v>17</v>
      </c>
      <c r="B43" s="4" t="s">
        <v>30</v>
      </c>
      <c r="C43" s="103" t="s">
        <v>23</v>
      </c>
      <c r="D43" s="103"/>
      <c r="E43" s="29">
        <v>0.01</v>
      </c>
      <c r="F43" s="12"/>
      <c r="G43" s="29">
        <v>0.01</v>
      </c>
      <c r="H43" s="12"/>
      <c r="I43" s="29">
        <v>0.01</v>
      </c>
      <c r="J43" s="12"/>
      <c r="K43" s="29">
        <v>0.01</v>
      </c>
      <c r="L43" s="12"/>
      <c r="M43" s="29">
        <v>0.01</v>
      </c>
      <c r="N43" s="12"/>
      <c r="O43" s="29">
        <v>0.01</v>
      </c>
      <c r="P43" s="12"/>
      <c r="Q43" s="29">
        <v>0.01</v>
      </c>
      <c r="R43" s="12"/>
      <c r="S43" s="29">
        <v>0.01</v>
      </c>
      <c r="T43" s="12"/>
      <c r="U43" s="29">
        <v>0.01</v>
      </c>
      <c r="V43" s="12"/>
      <c r="W43" s="29">
        <v>0.01</v>
      </c>
      <c r="X43" s="12"/>
      <c r="Y43" s="29">
        <v>0.01</v>
      </c>
      <c r="Z43" s="12"/>
      <c r="AA43" s="29">
        <v>0.01</v>
      </c>
      <c r="AB43" s="12"/>
    </row>
    <row r="44" spans="1:30" ht="60" customHeight="1" x14ac:dyDescent="0.25">
      <c r="A44" s="4" t="s">
        <v>18</v>
      </c>
      <c r="B44" s="4"/>
      <c r="C44" s="103" t="s">
        <v>24</v>
      </c>
      <c r="D44" s="103"/>
      <c r="E44" s="28">
        <v>1</v>
      </c>
      <c r="F44" s="12"/>
      <c r="G44" s="28">
        <v>1</v>
      </c>
      <c r="H44" s="12"/>
      <c r="I44" s="28">
        <v>1</v>
      </c>
      <c r="J44" s="12"/>
      <c r="K44" s="28">
        <v>1</v>
      </c>
      <c r="L44" s="12"/>
      <c r="M44" s="28">
        <v>1</v>
      </c>
      <c r="N44" s="12"/>
      <c r="O44" s="28">
        <v>1</v>
      </c>
      <c r="P44" s="12"/>
      <c r="Q44" s="28">
        <v>1</v>
      </c>
      <c r="R44" s="12"/>
      <c r="S44" s="28">
        <v>1</v>
      </c>
      <c r="T44" s="12"/>
      <c r="U44" s="28">
        <v>1</v>
      </c>
      <c r="V44" s="12"/>
      <c r="W44" s="28">
        <v>1</v>
      </c>
      <c r="X44" s="12"/>
      <c r="Y44" s="28">
        <v>1</v>
      </c>
      <c r="Z44" s="12"/>
      <c r="AA44" s="28">
        <v>1</v>
      </c>
      <c r="AB44" s="12"/>
    </row>
    <row r="45" spans="1:30" ht="60" customHeight="1" x14ac:dyDescent="0.25">
      <c r="A45" s="4" t="s">
        <v>67</v>
      </c>
      <c r="B45" s="4" t="s">
        <v>34</v>
      </c>
      <c r="C45" s="103" t="s">
        <v>25</v>
      </c>
      <c r="D45" s="103"/>
      <c r="E45" s="12">
        <v>-1</v>
      </c>
      <c r="F45" s="12"/>
      <c r="G45" s="12">
        <v>-1</v>
      </c>
      <c r="H45" s="12"/>
      <c r="I45" s="12">
        <v>-1</v>
      </c>
      <c r="J45" s="12"/>
      <c r="K45" s="12">
        <v>-1</v>
      </c>
      <c r="L45" s="12"/>
      <c r="M45" s="12">
        <v>-1</v>
      </c>
      <c r="N45" s="12"/>
      <c r="O45" s="12">
        <v>-1</v>
      </c>
      <c r="P45" s="12"/>
      <c r="Q45" s="12">
        <v>-1</v>
      </c>
      <c r="R45" s="12"/>
      <c r="S45" s="12">
        <v>-1</v>
      </c>
      <c r="T45" s="12"/>
      <c r="U45" s="12">
        <v>-1</v>
      </c>
      <c r="V45" s="12"/>
      <c r="W45" s="12">
        <v>-1</v>
      </c>
      <c r="X45" s="12"/>
      <c r="Y45" s="12">
        <v>-1</v>
      </c>
      <c r="Z45" s="12"/>
      <c r="AA45" s="12">
        <v>-1</v>
      </c>
      <c r="AB45" s="12"/>
    </row>
    <row r="46" spans="1:30" ht="60" customHeight="1" x14ac:dyDescent="0.25">
      <c r="A46" s="4" t="s">
        <v>19</v>
      </c>
      <c r="B46" s="4" t="s">
        <v>30</v>
      </c>
      <c r="C46" s="103" t="s">
        <v>27</v>
      </c>
      <c r="D46" s="103"/>
      <c r="E46" s="29">
        <v>0.01</v>
      </c>
      <c r="F46" s="12"/>
      <c r="G46" s="29">
        <v>0.01</v>
      </c>
      <c r="H46" s="12"/>
      <c r="I46" s="29">
        <v>0.01</v>
      </c>
      <c r="J46" s="12"/>
      <c r="K46" s="29">
        <v>0.01</v>
      </c>
      <c r="L46" s="12"/>
      <c r="M46" s="29">
        <v>0.01</v>
      </c>
      <c r="N46" s="12"/>
      <c r="O46" s="29">
        <v>0.01</v>
      </c>
      <c r="P46" s="12"/>
      <c r="Q46" s="29">
        <v>0.01</v>
      </c>
      <c r="R46" s="12"/>
      <c r="S46" s="29">
        <v>0.01</v>
      </c>
      <c r="T46" s="12"/>
      <c r="U46" s="29">
        <v>0.01</v>
      </c>
      <c r="V46" s="12"/>
      <c r="W46" s="29">
        <v>0.01</v>
      </c>
      <c r="X46" s="12"/>
      <c r="Y46" s="29">
        <v>0.01</v>
      </c>
      <c r="Z46" s="12"/>
      <c r="AA46" s="29">
        <v>0.01</v>
      </c>
      <c r="AB46" s="12"/>
    </row>
    <row r="47" spans="1:30" ht="30" customHeight="1" x14ac:dyDescent="0.25">
      <c r="A47" s="4" t="s">
        <v>20</v>
      </c>
      <c r="B47" s="4"/>
      <c r="C47" s="103" t="s">
        <v>28</v>
      </c>
      <c r="D47" s="103"/>
      <c r="E47" s="28">
        <v>1</v>
      </c>
      <c r="F47" s="12"/>
      <c r="G47" s="28">
        <v>1</v>
      </c>
      <c r="H47" s="12"/>
      <c r="I47" s="28">
        <v>1</v>
      </c>
      <c r="J47" s="12"/>
      <c r="K47" s="28">
        <v>1</v>
      </c>
      <c r="L47" s="12"/>
      <c r="M47" s="28">
        <v>1</v>
      </c>
      <c r="N47" s="12"/>
      <c r="O47" s="28">
        <v>1</v>
      </c>
      <c r="P47" s="12"/>
      <c r="Q47" s="28">
        <v>1</v>
      </c>
      <c r="R47" s="12"/>
      <c r="S47" s="28">
        <v>1</v>
      </c>
      <c r="T47" s="12"/>
      <c r="U47" s="28">
        <v>1</v>
      </c>
      <c r="V47" s="12"/>
      <c r="W47" s="28">
        <v>1</v>
      </c>
      <c r="X47" s="12"/>
      <c r="Y47" s="28">
        <v>1</v>
      </c>
      <c r="Z47" s="12"/>
      <c r="AA47" s="28">
        <v>1</v>
      </c>
      <c r="AB47" s="12"/>
    </row>
    <row r="48" spans="1:30" ht="60" customHeight="1" x14ac:dyDescent="0.25">
      <c r="A48" s="4" t="s">
        <v>21</v>
      </c>
      <c r="B48" s="4" t="s">
        <v>34</v>
      </c>
      <c r="C48" s="103" t="s">
        <v>26</v>
      </c>
      <c r="D48" s="103"/>
      <c r="E48" s="12">
        <v>1</v>
      </c>
      <c r="F48" s="12"/>
      <c r="G48" s="12">
        <v>1</v>
      </c>
      <c r="H48" s="12"/>
      <c r="I48" s="12">
        <v>1</v>
      </c>
      <c r="J48" s="12"/>
      <c r="K48" s="12">
        <v>1</v>
      </c>
      <c r="L48" s="12"/>
      <c r="M48" s="12">
        <v>1</v>
      </c>
      <c r="N48" s="12"/>
      <c r="O48" s="12">
        <v>1</v>
      </c>
      <c r="P48" s="12"/>
      <c r="Q48" s="12">
        <v>1</v>
      </c>
      <c r="R48" s="12"/>
      <c r="S48" s="12">
        <v>1</v>
      </c>
      <c r="T48" s="12"/>
      <c r="U48" s="12">
        <v>1</v>
      </c>
      <c r="V48" s="12"/>
      <c r="W48" s="12">
        <v>1</v>
      </c>
      <c r="X48" s="12"/>
      <c r="Y48" s="12">
        <v>1</v>
      </c>
      <c r="Z48" s="12"/>
      <c r="AA48" s="12">
        <v>1</v>
      </c>
      <c r="AB48" s="12"/>
    </row>
    <row r="49" spans="1:30" x14ac:dyDescent="0.25">
      <c r="A49" s="105" t="s">
        <v>269</v>
      </c>
      <c r="B49" s="106"/>
      <c r="C49" s="106"/>
      <c r="D49" s="106"/>
      <c r="E49" s="107"/>
      <c r="F49" s="113"/>
      <c r="G49" s="114"/>
      <c r="H49" s="114"/>
      <c r="I49" s="114"/>
      <c r="J49" s="114"/>
      <c r="K49" s="114"/>
      <c r="L49" s="114"/>
      <c r="M49" s="114"/>
      <c r="N49" s="114"/>
      <c r="O49" s="114"/>
      <c r="P49" s="114"/>
      <c r="Q49" s="114"/>
      <c r="R49" s="114"/>
      <c r="S49" s="114"/>
      <c r="T49" s="114"/>
      <c r="U49" s="114"/>
      <c r="V49" s="114"/>
      <c r="W49" s="114"/>
      <c r="X49" s="114"/>
      <c r="Y49" s="114"/>
      <c r="Z49" s="114"/>
      <c r="AA49" s="114"/>
      <c r="AB49" s="115"/>
    </row>
    <row r="50" spans="1:30" ht="30.75" customHeight="1" x14ac:dyDescent="0.25">
      <c r="A50" s="14" t="s">
        <v>90</v>
      </c>
      <c r="B50" s="14" t="s">
        <v>44</v>
      </c>
      <c r="C50" s="94" t="s">
        <v>91</v>
      </c>
      <c r="D50" s="95"/>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22"/>
    </row>
    <row r="51" spans="1:30" ht="30.75" customHeight="1" x14ac:dyDescent="0.25">
      <c r="A51" s="14" t="s">
        <v>4</v>
      </c>
      <c r="B51" s="97" t="s">
        <v>5</v>
      </c>
      <c r="C51" s="98"/>
      <c r="D51" s="99"/>
      <c r="E51" s="24">
        <f>+E4</f>
        <v>42005</v>
      </c>
      <c r="F51" s="12"/>
      <c r="G51" s="24">
        <f>+G4</f>
        <v>42036</v>
      </c>
      <c r="H51" s="12"/>
      <c r="I51" s="24">
        <f>+I4</f>
        <v>42064</v>
      </c>
      <c r="J51" s="12"/>
      <c r="K51" s="24">
        <f>+K4</f>
        <v>42095</v>
      </c>
      <c r="L51" s="12"/>
      <c r="M51" s="24">
        <f>+M4</f>
        <v>42125</v>
      </c>
      <c r="N51" s="12"/>
      <c r="O51" s="24">
        <f>+O4</f>
        <v>42156</v>
      </c>
      <c r="P51" s="12"/>
      <c r="Q51" s="24">
        <f>+Q4</f>
        <v>42186</v>
      </c>
      <c r="R51" s="12"/>
      <c r="S51" s="24">
        <f>+S4</f>
        <v>42217</v>
      </c>
      <c r="T51" s="12"/>
      <c r="U51" s="24">
        <f>+U4</f>
        <v>42248</v>
      </c>
      <c r="V51" s="12"/>
      <c r="W51" s="24">
        <f>+W4</f>
        <v>42278</v>
      </c>
      <c r="X51" s="12"/>
      <c r="Y51" s="24">
        <f>+Y4</f>
        <v>42309</v>
      </c>
      <c r="Z51" s="12"/>
      <c r="AA51" s="24">
        <f>+AA4</f>
        <v>42339</v>
      </c>
      <c r="AB51" s="12"/>
    </row>
    <row r="52" spans="1:30" ht="30.75" customHeight="1" x14ac:dyDescent="0.25">
      <c r="A52" s="5" t="s">
        <v>92</v>
      </c>
      <c r="B52" s="4" t="s">
        <v>34</v>
      </c>
      <c r="C52" s="103" t="s">
        <v>93</v>
      </c>
      <c r="D52" s="103"/>
      <c r="E52" s="19">
        <v>1</v>
      </c>
      <c r="F52" s="12"/>
      <c r="G52" s="19">
        <v>1</v>
      </c>
      <c r="H52" s="12"/>
      <c r="I52" s="19">
        <v>1</v>
      </c>
      <c r="J52" s="12"/>
      <c r="K52" s="19">
        <v>1</v>
      </c>
      <c r="L52" s="12"/>
      <c r="M52" s="19">
        <v>1</v>
      </c>
      <c r="N52" s="12"/>
      <c r="O52" s="19">
        <v>1</v>
      </c>
      <c r="P52" s="12"/>
      <c r="Q52" s="19">
        <v>1</v>
      </c>
      <c r="R52" s="12"/>
      <c r="S52" s="19">
        <v>1</v>
      </c>
      <c r="T52" s="12"/>
      <c r="U52" s="19">
        <v>1</v>
      </c>
      <c r="V52" s="12"/>
      <c r="W52" s="19">
        <v>1</v>
      </c>
      <c r="X52" s="12"/>
      <c r="Y52" s="19">
        <v>1</v>
      </c>
      <c r="Z52" s="12"/>
      <c r="AA52" s="19">
        <v>1</v>
      </c>
      <c r="AB52" s="12"/>
    </row>
    <row r="53" spans="1:30" ht="47.25" customHeight="1" x14ac:dyDescent="0.25">
      <c r="A53" s="5" t="s">
        <v>94</v>
      </c>
      <c r="B53" s="4" t="s">
        <v>34</v>
      </c>
      <c r="C53" s="103" t="s">
        <v>95</v>
      </c>
      <c r="D53" s="103"/>
      <c r="E53" s="19">
        <v>1</v>
      </c>
      <c r="F53" s="12"/>
      <c r="G53" s="19">
        <v>1</v>
      </c>
      <c r="H53" s="12"/>
      <c r="I53" s="19">
        <v>1</v>
      </c>
      <c r="J53" s="12"/>
      <c r="K53" s="19">
        <v>1</v>
      </c>
      <c r="L53" s="12"/>
      <c r="M53" s="19">
        <v>1</v>
      </c>
      <c r="N53" s="12"/>
      <c r="O53" s="19">
        <v>1</v>
      </c>
      <c r="P53" s="12"/>
      <c r="Q53" s="19">
        <v>1</v>
      </c>
      <c r="R53" s="12"/>
      <c r="S53" s="19">
        <v>1</v>
      </c>
      <c r="T53" s="12"/>
      <c r="U53" s="19">
        <v>1</v>
      </c>
      <c r="V53" s="12"/>
      <c r="W53" s="19">
        <v>1</v>
      </c>
      <c r="X53" s="12"/>
      <c r="Y53" s="19">
        <v>1</v>
      </c>
      <c r="Z53" s="12"/>
      <c r="AA53" s="19">
        <v>1</v>
      </c>
      <c r="AB53" s="12"/>
    </row>
    <row r="54" spans="1:30" ht="45.75" customHeight="1" x14ac:dyDescent="0.25">
      <c r="A54" s="5" t="s">
        <v>96</v>
      </c>
      <c r="B54" s="4" t="s">
        <v>34</v>
      </c>
      <c r="C54" s="103" t="s">
        <v>42</v>
      </c>
      <c r="D54" s="103"/>
      <c r="E54" s="19">
        <v>1</v>
      </c>
      <c r="F54" s="12"/>
      <c r="G54" s="19">
        <v>1</v>
      </c>
      <c r="H54" s="12"/>
      <c r="I54" s="19">
        <v>1</v>
      </c>
      <c r="J54" s="12"/>
      <c r="K54" s="19">
        <v>1</v>
      </c>
      <c r="L54" s="12"/>
      <c r="M54" s="19">
        <v>1</v>
      </c>
      <c r="N54" s="12"/>
      <c r="O54" s="19">
        <v>1</v>
      </c>
      <c r="P54" s="12"/>
      <c r="Q54" s="19">
        <v>1</v>
      </c>
      <c r="R54" s="12"/>
      <c r="S54" s="19">
        <v>1</v>
      </c>
      <c r="T54" s="12"/>
      <c r="U54" s="19">
        <v>1</v>
      </c>
      <c r="V54" s="12"/>
      <c r="W54" s="19">
        <v>1</v>
      </c>
      <c r="X54" s="12"/>
      <c r="Y54" s="19">
        <v>1</v>
      </c>
      <c r="Z54" s="12"/>
      <c r="AA54" s="19">
        <v>1</v>
      </c>
      <c r="AB54" s="12"/>
    </row>
    <row r="55" spans="1:30" ht="30.75" customHeight="1" x14ac:dyDescent="0.25">
      <c r="A55" s="5" t="s">
        <v>97</v>
      </c>
      <c r="B55" s="5" t="s">
        <v>43</v>
      </c>
      <c r="C55" s="103" t="s">
        <v>6</v>
      </c>
      <c r="D55" s="103"/>
      <c r="E55" s="19">
        <v>1</v>
      </c>
      <c r="F55" s="12"/>
      <c r="G55" s="19">
        <v>1</v>
      </c>
      <c r="H55" s="12"/>
      <c r="I55" s="19">
        <v>1</v>
      </c>
      <c r="J55" s="12"/>
      <c r="K55" s="19">
        <v>1</v>
      </c>
      <c r="L55" s="12"/>
      <c r="M55" s="19">
        <v>1</v>
      </c>
      <c r="N55" s="12"/>
      <c r="O55" s="19">
        <v>1</v>
      </c>
      <c r="P55" s="12"/>
      <c r="Q55" s="19">
        <v>1</v>
      </c>
      <c r="R55" s="12"/>
      <c r="S55" s="19">
        <v>1</v>
      </c>
      <c r="T55" s="12"/>
      <c r="U55" s="19">
        <v>1</v>
      </c>
      <c r="V55" s="12"/>
      <c r="W55" s="19">
        <v>1</v>
      </c>
      <c r="X55" s="12"/>
      <c r="Y55" s="19">
        <v>1</v>
      </c>
      <c r="Z55" s="12"/>
      <c r="AA55" s="19">
        <v>1</v>
      </c>
      <c r="AB55" s="12"/>
    </row>
    <row r="56" spans="1:30" ht="30.75" customHeight="1" x14ac:dyDescent="0.25">
      <c r="A56" s="14" t="s">
        <v>98</v>
      </c>
      <c r="B56" s="14" t="s">
        <v>44</v>
      </c>
      <c r="C56" s="94" t="s">
        <v>37</v>
      </c>
      <c r="D56" s="95"/>
      <c r="E56" s="94"/>
      <c r="F56" s="109"/>
      <c r="G56" s="109"/>
      <c r="H56" s="109"/>
      <c r="I56" s="109"/>
      <c r="J56" s="109"/>
      <c r="K56" s="109"/>
      <c r="L56" s="109"/>
      <c r="M56" s="109"/>
      <c r="N56" s="109"/>
      <c r="O56" s="109"/>
      <c r="P56" s="109"/>
      <c r="Q56" s="109"/>
      <c r="R56" s="109"/>
      <c r="S56" s="109"/>
      <c r="T56" s="109"/>
      <c r="U56" s="109"/>
      <c r="V56" s="109"/>
      <c r="W56" s="109"/>
      <c r="X56" s="109"/>
      <c r="Y56" s="109"/>
      <c r="Z56" s="109"/>
      <c r="AA56" s="109"/>
      <c r="AB56" s="95"/>
      <c r="AC56" s="22"/>
      <c r="AD56" s="22"/>
    </row>
    <row r="57" spans="1:30" ht="30.75" customHeight="1" x14ac:dyDescent="0.25">
      <c r="A57" s="20" t="s">
        <v>113</v>
      </c>
      <c r="B57" s="9"/>
      <c r="C57" s="103" t="s">
        <v>99</v>
      </c>
      <c r="D57" s="103"/>
      <c r="E57" s="19">
        <v>0</v>
      </c>
      <c r="F57" s="12"/>
      <c r="G57" s="19">
        <v>0</v>
      </c>
      <c r="H57" s="12"/>
      <c r="I57" s="19">
        <v>0</v>
      </c>
      <c r="J57" s="12"/>
      <c r="K57" s="19">
        <v>0</v>
      </c>
      <c r="L57" s="12"/>
      <c r="M57" s="19">
        <v>0</v>
      </c>
      <c r="N57" s="12"/>
      <c r="O57" s="19">
        <v>0</v>
      </c>
      <c r="P57" s="12"/>
      <c r="Q57" s="19">
        <v>0</v>
      </c>
      <c r="R57" s="12"/>
      <c r="S57" s="19">
        <v>0</v>
      </c>
      <c r="T57" s="12"/>
      <c r="U57" s="19">
        <v>0</v>
      </c>
      <c r="V57" s="12"/>
      <c r="W57" s="19">
        <v>0</v>
      </c>
      <c r="X57" s="12"/>
      <c r="Y57" s="19">
        <v>0</v>
      </c>
      <c r="Z57" s="12"/>
      <c r="AA57" s="19">
        <v>0</v>
      </c>
      <c r="AB57" s="12"/>
    </row>
    <row r="58" spans="1:30" ht="48" customHeight="1" x14ac:dyDescent="0.25">
      <c r="A58" s="6" t="s">
        <v>100</v>
      </c>
      <c r="B58" s="6"/>
      <c r="C58" s="103" t="s">
        <v>7</v>
      </c>
      <c r="D58" s="103"/>
      <c r="E58" s="19">
        <v>1</v>
      </c>
      <c r="F58" s="12"/>
      <c r="G58" s="19">
        <v>1</v>
      </c>
      <c r="H58" s="12"/>
      <c r="I58" s="19">
        <v>1</v>
      </c>
      <c r="J58" s="12"/>
      <c r="K58" s="19">
        <v>1</v>
      </c>
      <c r="L58" s="12"/>
      <c r="M58" s="19">
        <v>1</v>
      </c>
      <c r="N58" s="12"/>
      <c r="O58" s="19">
        <v>1</v>
      </c>
      <c r="P58" s="12"/>
      <c r="Q58" s="19">
        <v>1</v>
      </c>
      <c r="R58" s="12"/>
      <c r="S58" s="19">
        <v>1</v>
      </c>
      <c r="T58" s="12"/>
      <c r="U58" s="19">
        <v>1</v>
      </c>
      <c r="V58" s="12"/>
      <c r="W58" s="19">
        <v>1</v>
      </c>
      <c r="X58" s="12"/>
      <c r="Y58" s="19">
        <v>1</v>
      </c>
      <c r="Z58" s="12"/>
      <c r="AA58" s="19">
        <v>1</v>
      </c>
      <c r="AB58" s="12"/>
    </row>
    <row r="59" spans="1:30" ht="61.5" customHeight="1" x14ac:dyDescent="0.25">
      <c r="A59" s="6" t="s">
        <v>101</v>
      </c>
      <c r="B59" s="6" t="s">
        <v>39</v>
      </c>
      <c r="C59" s="103" t="s">
        <v>40</v>
      </c>
      <c r="D59" s="103"/>
      <c r="E59" s="19">
        <v>1</v>
      </c>
      <c r="F59" s="12"/>
      <c r="G59" s="19">
        <v>1</v>
      </c>
      <c r="H59" s="12"/>
      <c r="I59" s="19">
        <v>1</v>
      </c>
      <c r="J59" s="12"/>
      <c r="K59" s="19">
        <v>1</v>
      </c>
      <c r="L59" s="12"/>
      <c r="M59" s="19">
        <v>1</v>
      </c>
      <c r="N59" s="12"/>
      <c r="O59" s="19">
        <v>1</v>
      </c>
      <c r="P59" s="12"/>
      <c r="Q59" s="19">
        <v>1</v>
      </c>
      <c r="R59" s="12"/>
      <c r="S59" s="19">
        <v>1</v>
      </c>
      <c r="T59" s="12"/>
      <c r="U59" s="19">
        <v>1</v>
      </c>
      <c r="V59" s="12"/>
      <c r="W59" s="19">
        <v>1</v>
      </c>
      <c r="X59" s="12"/>
      <c r="Y59" s="19">
        <v>1</v>
      </c>
      <c r="Z59" s="12"/>
      <c r="AA59" s="19">
        <v>1</v>
      </c>
      <c r="AB59" s="12"/>
    </row>
    <row r="60" spans="1:30" ht="45.75" customHeight="1" x14ac:dyDescent="0.25">
      <c r="A60" s="6" t="s">
        <v>102</v>
      </c>
      <c r="B60" s="6"/>
      <c r="C60" s="103" t="s">
        <v>8</v>
      </c>
      <c r="D60" s="103"/>
      <c r="E60" s="19">
        <v>0</v>
      </c>
      <c r="F60" s="12"/>
      <c r="G60" s="19">
        <v>0</v>
      </c>
      <c r="H60" s="12"/>
      <c r="I60" s="19">
        <v>0</v>
      </c>
      <c r="J60" s="12"/>
      <c r="K60" s="19">
        <v>0</v>
      </c>
      <c r="L60" s="12"/>
      <c r="M60" s="19">
        <v>0</v>
      </c>
      <c r="N60" s="12"/>
      <c r="O60" s="19">
        <v>0</v>
      </c>
      <c r="P60" s="12"/>
      <c r="Q60" s="19">
        <v>0</v>
      </c>
      <c r="R60" s="12"/>
      <c r="S60" s="19">
        <v>0</v>
      </c>
      <c r="T60" s="12"/>
      <c r="U60" s="19">
        <v>0</v>
      </c>
      <c r="V60" s="12"/>
      <c r="W60" s="19">
        <v>0</v>
      </c>
      <c r="X60" s="12"/>
      <c r="Y60" s="19">
        <v>0</v>
      </c>
      <c r="Z60" s="12"/>
      <c r="AA60" s="19">
        <v>0</v>
      </c>
      <c r="AB60" s="12"/>
    </row>
    <row r="61" spans="1:30" ht="30.75" customHeight="1" x14ac:dyDescent="0.25">
      <c r="A61" s="6" t="s">
        <v>103</v>
      </c>
      <c r="B61" s="6" t="s">
        <v>38</v>
      </c>
      <c r="C61" s="103" t="s">
        <v>41</v>
      </c>
      <c r="D61" s="103"/>
      <c r="E61" s="19">
        <v>1</v>
      </c>
      <c r="F61" s="12"/>
      <c r="G61" s="19">
        <v>1</v>
      </c>
      <c r="H61" s="12"/>
      <c r="I61" s="19">
        <v>1</v>
      </c>
      <c r="J61" s="12"/>
      <c r="K61" s="19">
        <v>1</v>
      </c>
      <c r="L61" s="12"/>
      <c r="M61" s="19">
        <v>1</v>
      </c>
      <c r="N61" s="12"/>
      <c r="O61" s="19">
        <v>1</v>
      </c>
      <c r="P61" s="12"/>
      <c r="Q61" s="19">
        <v>1</v>
      </c>
      <c r="R61" s="12"/>
      <c r="S61" s="19">
        <v>1</v>
      </c>
      <c r="T61" s="12"/>
      <c r="U61" s="19">
        <v>1</v>
      </c>
      <c r="V61" s="12"/>
      <c r="W61" s="19">
        <v>1</v>
      </c>
      <c r="X61" s="12"/>
      <c r="Y61" s="19">
        <v>1</v>
      </c>
      <c r="Z61" s="12"/>
      <c r="AA61" s="19">
        <v>1</v>
      </c>
      <c r="AB61" s="12"/>
    </row>
  </sheetData>
  <mergeCells count="78">
    <mergeCell ref="F49:AB49"/>
    <mergeCell ref="C50:D50"/>
    <mergeCell ref="E50:AB50"/>
    <mergeCell ref="B51:D51"/>
    <mergeCell ref="C56:D56"/>
    <mergeCell ref="E56:AB56"/>
    <mergeCell ref="E1:AB1"/>
    <mergeCell ref="E9:AB9"/>
    <mergeCell ref="B4:D4"/>
    <mergeCell ref="C10:D10"/>
    <mergeCell ref="E10:AB10"/>
    <mergeCell ref="C8:D8"/>
    <mergeCell ref="A9:D9"/>
    <mergeCell ref="C37:D37"/>
    <mergeCell ref="C27:D27"/>
    <mergeCell ref="C25:D25"/>
    <mergeCell ref="C31:D31"/>
    <mergeCell ref="C32:D32"/>
    <mergeCell ref="C28:D28"/>
    <mergeCell ref="C29:D29"/>
    <mergeCell ref="C35:D35"/>
    <mergeCell ref="E25:AB25"/>
    <mergeCell ref="E28:AB28"/>
    <mergeCell ref="E33:AB33"/>
    <mergeCell ref="C36:D36"/>
    <mergeCell ref="C30:D30"/>
    <mergeCell ref="C58:D58"/>
    <mergeCell ref="C59:D59"/>
    <mergeCell ref="C60:D60"/>
    <mergeCell ref="C61:D61"/>
    <mergeCell ref="A1:D1"/>
    <mergeCell ref="C2:D2"/>
    <mergeCell ref="A49:E49"/>
    <mergeCell ref="C52:D52"/>
    <mergeCell ref="C53:D53"/>
    <mergeCell ref="C54:D54"/>
    <mergeCell ref="C55:D55"/>
    <mergeCell ref="C57:D57"/>
    <mergeCell ref="C47:D47"/>
    <mergeCell ref="C48:D48"/>
    <mergeCell ref="C42:D42"/>
    <mergeCell ref="C43:D43"/>
    <mergeCell ref="C44:D44"/>
    <mergeCell ref="C45:D45"/>
    <mergeCell ref="C46:D46"/>
    <mergeCell ref="C38:D38"/>
    <mergeCell ref="C40:D40"/>
    <mergeCell ref="C41:D41"/>
    <mergeCell ref="E38:AB38"/>
    <mergeCell ref="C39:D39"/>
    <mergeCell ref="E39:AB39"/>
    <mergeCell ref="E41:AB41"/>
    <mergeCell ref="C18:D18"/>
    <mergeCell ref="C20:D20"/>
    <mergeCell ref="C21:D21"/>
    <mergeCell ref="C22:D22"/>
    <mergeCell ref="C23:D23"/>
    <mergeCell ref="C26:D26"/>
    <mergeCell ref="C24:D24"/>
    <mergeCell ref="E22:AB22"/>
    <mergeCell ref="E23:AB23"/>
    <mergeCell ref="C33:D33"/>
    <mergeCell ref="C34:D34"/>
    <mergeCell ref="E24:AB24"/>
    <mergeCell ref="C17:D17"/>
    <mergeCell ref="C3:D3"/>
    <mergeCell ref="E3:AB3"/>
    <mergeCell ref="B11:D11"/>
    <mergeCell ref="C19:D19"/>
    <mergeCell ref="C5:D5"/>
    <mergeCell ref="C6:D6"/>
    <mergeCell ref="C7:D7"/>
    <mergeCell ref="E18:AB18"/>
    <mergeCell ref="C12:D12"/>
    <mergeCell ref="C13:D13"/>
    <mergeCell ref="C14:D14"/>
    <mergeCell ref="C15:D15"/>
    <mergeCell ref="C16:D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70" zoomScaleNormal="70" workbookViewId="0">
      <selection activeCell="B2" sqref="B2"/>
    </sheetView>
  </sheetViews>
  <sheetFormatPr baseColWidth="10" defaultColWidth="11.42578125" defaultRowHeight="15" x14ac:dyDescent="0.25"/>
  <cols>
    <col min="1" max="1" width="24" style="41" customWidth="1"/>
    <col min="2" max="2" width="24.5703125" style="41" customWidth="1"/>
    <col min="3" max="3" width="28.140625" style="41" customWidth="1"/>
    <col min="4" max="5" width="15.7109375" style="41" customWidth="1"/>
    <col min="6" max="6" width="29.140625" style="41" bestFit="1" customWidth="1"/>
    <col min="7" max="8" width="16.7109375" style="41" customWidth="1"/>
    <col min="9" max="15" width="15.7109375" style="41" customWidth="1"/>
    <col min="16" max="16384" width="11.42578125" style="41"/>
  </cols>
  <sheetData>
    <row r="1" spans="1:15" s="32" customFormat="1" ht="42" x14ac:dyDescent="0.3">
      <c r="A1" s="43" t="s">
        <v>108</v>
      </c>
      <c r="B1" s="43" t="s">
        <v>109</v>
      </c>
      <c r="C1" s="43" t="s">
        <v>110</v>
      </c>
      <c r="D1" s="25" t="s">
        <v>243</v>
      </c>
      <c r="E1" s="25" t="s">
        <v>241</v>
      </c>
      <c r="F1" s="25" t="s">
        <v>237</v>
      </c>
      <c r="G1" s="25" t="s">
        <v>234</v>
      </c>
      <c r="H1" s="25" t="s">
        <v>253</v>
      </c>
      <c r="I1" s="25" t="s">
        <v>229</v>
      </c>
      <c r="J1" s="25" t="s">
        <v>32</v>
      </c>
      <c r="K1" s="25" t="s">
        <v>33</v>
      </c>
      <c r="L1" s="25" t="s">
        <v>115</v>
      </c>
      <c r="M1" s="25" t="s">
        <v>117</v>
      </c>
      <c r="N1" s="26" t="s">
        <v>116</v>
      </c>
      <c r="O1" s="26" t="s">
        <v>114</v>
      </c>
    </row>
    <row r="2" spans="1:15" s="32" customFormat="1" ht="21" x14ac:dyDescent="0.3">
      <c r="A2" s="44">
        <v>42005</v>
      </c>
      <c r="B2" s="33"/>
      <c r="C2" s="33"/>
      <c r="D2" s="34">
        <f>+((Variables!$E$29/Variables!$E$31)+(Variables!$E$30/Variables!$E$32))/2</f>
        <v>1</v>
      </c>
      <c r="E2" s="34">
        <f>+((Variables!$E$26/Variables!$E$31)+(Variables!$E$27/Variables!$E$32))/2</f>
        <v>1</v>
      </c>
      <c r="F2" s="34">
        <f>+E2+D2+(0.5*(1-E2-D2))+0.05</f>
        <v>1.55</v>
      </c>
      <c r="G2" s="34">
        <f>+(1-F2)/F2</f>
        <v>-0.35483870967741937</v>
      </c>
      <c r="H2" s="35">
        <f>+Variables!$E$34+Variables!$E$35+Variables!$E$36+Variables!$E$37</f>
        <v>4</v>
      </c>
      <c r="I2" s="35">
        <f>+((Variables!$E$19*Variables!$E$34)+(Variables!$E$20*Variables!$E$35)+(Cálculo!G2*Variables!$E$36)+(Variables!$E$21*Variables!$E$37))/Cálculo!H2</f>
        <v>-8.1209677419354837E-2</v>
      </c>
      <c r="J2" s="36">
        <f>+Variables!$E$40+K2</f>
        <v>1.635128189036749E-2</v>
      </c>
      <c r="K2" s="37">
        <f>(Variables!$E$42*((1+Variables!$E$43)^(Variables!$E$44+0.63)-1)+Variables!$E$45*((1+Variables!$E$46)^Variables!$E$47-1))/Variables!$E$48</f>
        <v>6.3512818903674884E-3</v>
      </c>
      <c r="L2" s="35">
        <f>(Variables!$E$12+Variables!$E$13+Variables!$E$14+Variables!$E$15+Variables!$E$16)*(Variables!$E$17+Variables!$E$18+J2)</f>
        <v>0.13175640945183748</v>
      </c>
      <c r="M2" s="38">
        <f>((1-Variables!$E$57)*O2*Variables!$E$58+Variables!$E$59+Variables!$E$60)/Variables!$E$61</f>
        <v>2</v>
      </c>
      <c r="N2" s="39">
        <f>L2+((Variables!$E$52+Variables!$E$53+Variables!$E$54)/Variables!$E$55)+M2</f>
        <v>5.1317564094518371</v>
      </c>
      <c r="O2" s="40">
        <f>+Variables!$E$5*(1-Variables!$E$8)*(Variables!$E$6/Variables!$E$7)</f>
        <v>1</v>
      </c>
    </row>
    <row r="3" spans="1:15" s="32" customFormat="1" ht="21" x14ac:dyDescent="0.3">
      <c r="A3" s="44">
        <v>42036</v>
      </c>
      <c r="B3" s="33"/>
      <c r="C3" s="33"/>
      <c r="D3" s="34">
        <f>+((Variables!$G$29/Variables!$G$31)+(Variables!$G$30/Variables!$G$32))/2</f>
        <v>1</v>
      </c>
      <c r="E3" s="34">
        <f>+((Variables!$G$26/Variables!$G$31)+(Variables!$G$27/Variables!$G$32))/2</f>
        <v>1</v>
      </c>
      <c r="F3" s="34">
        <f t="shared" ref="F3:F13" si="0">+E3+D3+(0.5*(1-E3-D3))+0.05</f>
        <v>1.55</v>
      </c>
      <c r="G3" s="34">
        <f t="shared" ref="G3:G13" si="1">+(1-F3)/F3</f>
        <v>-0.35483870967741937</v>
      </c>
      <c r="H3" s="35">
        <f>+Variables!$G$34+Variables!$G$35+Variables!$G$36+Variables!$G$37</f>
        <v>4</v>
      </c>
      <c r="I3" s="35">
        <f>+((Variables!$G$19*Variables!$G$34)+(Variables!$G$20*Variables!$G$35)+(Cálculo!G3*Variables!$G$36)+(Variables!$G$21*Variables!$G$37))/Cálculo!H3</f>
        <v>-8.1209677419354837E-2</v>
      </c>
      <c r="J3" s="36">
        <f>+Variables!$G$40+K3</f>
        <v>1.635128189036749E-2</v>
      </c>
      <c r="K3" s="37">
        <f>(Variables!$G$42*((1+Variables!$G$43)^(Variables!$G$44+0.63)-1)+Variables!$G$45*((1+Variables!$G$46)^Variables!$G$47-1))/Variables!$G$48</f>
        <v>6.3512818903674884E-3</v>
      </c>
      <c r="L3" s="35">
        <f>(Variables!$G$12+Variables!$G$13+Variables!$G$14+Variables!$G$15+Variables!$G$16)*(Variables!$G$17+Variables!$G$18+J3)</f>
        <v>0.13175640945183748</v>
      </c>
      <c r="M3" s="38">
        <f>((1-Variables!$G$57)*O3*Variables!$G$58+Variables!$G$59+Variables!$G$60)/Variables!$G$61</f>
        <v>2</v>
      </c>
      <c r="N3" s="39">
        <f>L3+((Variables!$G$52+Variables!$G$53+Variables!$G$54)/Variables!$G$55)+M3</f>
        <v>5.1317564094518371</v>
      </c>
      <c r="O3" s="40">
        <f>+Variables!$G$5*(1-Variables!$G$8)*(Variables!$G$6/Variables!$G$7)</f>
        <v>1</v>
      </c>
    </row>
    <row r="4" spans="1:15" s="32" customFormat="1" ht="21" x14ac:dyDescent="0.3">
      <c r="A4" s="44">
        <v>42064</v>
      </c>
      <c r="B4" s="33"/>
      <c r="C4" s="33"/>
      <c r="D4" s="34">
        <f>+((Variables!$I$29/Variables!$I$31)+(Variables!$I$30/Variables!$I$32))/2</f>
        <v>1</v>
      </c>
      <c r="E4" s="34">
        <f>+((Variables!$I$26/Variables!$I$31)+(Variables!$I$27/Variables!$I$32))/2</f>
        <v>1</v>
      </c>
      <c r="F4" s="34">
        <f t="shared" si="0"/>
        <v>1.55</v>
      </c>
      <c r="G4" s="34">
        <f t="shared" si="1"/>
        <v>-0.35483870967741937</v>
      </c>
      <c r="H4" s="35">
        <f>+Variables!$I$34+Variables!$I$35+Variables!$I$36+Variables!$I$37</f>
        <v>4</v>
      </c>
      <c r="I4" s="35">
        <f>+((Variables!$I$19*Variables!$I$34)+(Variables!$I$20*Variables!$I$35)+(Cálculo!G4*Variables!$I$36)+(Variables!$I$21*Variables!$I$37))/Cálculo!H4</f>
        <v>-8.1209677419354837E-2</v>
      </c>
      <c r="J4" s="36">
        <f>+Variables!$I$40+K4</f>
        <v>1.635128189036749E-2</v>
      </c>
      <c r="K4" s="37">
        <f>(Variables!$I$42*((1+Variables!$I$43)^(Variables!$I$44+0.63)-1)+Variables!$I$45*((1+Variables!$I$46)^Variables!$I$47-1))/Variables!$I$48</f>
        <v>6.3512818903674884E-3</v>
      </c>
      <c r="L4" s="35">
        <f>(Variables!$I$12+Variables!$I$13+Variables!$I$14+Variables!$I$15+Variables!$I$16)*(Variables!$I$17+Variables!$I$18+J4)</f>
        <v>0.13175640945183748</v>
      </c>
      <c r="M4" s="38">
        <f>((1-Variables!$I$57)*O4*Variables!$I$58+Variables!$I$59+Variables!$I$60)/Variables!$I$61</f>
        <v>2</v>
      </c>
      <c r="N4" s="39">
        <f>L4+((Variables!$I$52+Variables!$I$53+Variables!$I$54)/Variables!$I$55)+M4</f>
        <v>5.1317564094518371</v>
      </c>
      <c r="O4" s="40">
        <f>+Variables!$I$5*(1-Variables!$I$8)*(Variables!$I$6/Variables!$I$7)</f>
        <v>1</v>
      </c>
    </row>
    <row r="5" spans="1:15" s="32" customFormat="1" ht="21" x14ac:dyDescent="0.3">
      <c r="A5" s="44">
        <v>42095</v>
      </c>
      <c r="B5" s="33"/>
      <c r="C5" s="33"/>
      <c r="D5" s="34">
        <f>+((Variables!$K$29/Variables!$K$31)+(Variables!$K$30/Variables!$K$32))/2</f>
        <v>1</v>
      </c>
      <c r="E5" s="34">
        <f>+((Variables!$K$26/Variables!$K$31)+(Variables!$K$27/Variables!$K$32))/2</f>
        <v>1</v>
      </c>
      <c r="F5" s="34">
        <f t="shared" si="0"/>
        <v>1.55</v>
      </c>
      <c r="G5" s="34">
        <f t="shared" si="1"/>
        <v>-0.35483870967741937</v>
      </c>
      <c r="H5" s="35">
        <f>+Variables!$K$34+Variables!$K$35+Variables!$K$36+Variables!$K$37</f>
        <v>4</v>
      </c>
      <c r="I5" s="35">
        <f>+((Variables!$K$19*Variables!$K$34)+(Variables!$K$20*Variables!$K$35)+(Cálculo!G5*Variables!$K$36)+(Variables!$K$21*Variables!$K$37))/Cálculo!H5</f>
        <v>-8.1209677419354837E-2</v>
      </c>
      <c r="J5" s="36">
        <f>+Variables!$K$40+K5</f>
        <v>1.635128189036749E-2</v>
      </c>
      <c r="K5" s="37">
        <f>(Variables!$K$42*((1+Variables!$K$43)^(Variables!$K$44+0.63)-1)+Variables!$K$45*((1+Variables!$K$46)^Variables!$K$47-1))/Variables!$K$48</f>
        <v>6.3512818903674884E-3</v>
      </c>
      <c r="L5" s="35">
        <f>(Variables!$K$12+Variables!$K$13+Variables!$K$14+Variables!$K$15+Variables!$K$16)*(Variables!$K$17+Variables!$K$18+J5)</f>
        <v>0.13175640945183748</v>
      </c>
      <c r="M5" s="38">
        <f>((1-Variables!$K$57)*O5*Variables!$K$58+Variables!$K$59+Variables!$K$60)/Variables!$K$61</f>
        <v>2</v>
      </c>
      <c r="N5" s="39">
        <f>L5+((Variables!$K$52+Variables!$K$53+Variables!$K$54)/Variables!$K$55)+M5</f>
        <v>5.1317564094518371</v>
      </c>
      <c r="O5" s="40">
        <f>+Variables!$K$5*(1-Variables!$K$8)*(Variables!$K$6/Variables!$K$7)</f>
        <v>1</v>
      </c>
    </row>
    <row r="6" spans="1:15" s="32" customFormat="1" ht="21" x14ac:dyDescent="0.3">
      <c r="A6" s="44">
        <v>42125</v>
      </c>
      <c r="B6" s="33"/>
      <c r="C6" s="33"/>
      <c r="D6" s="34">
        <f>+((Variables!$M$29/Variables!$M$31)+(Variables!$M$30/Variables!$M$32))/2</f>
        <v>1</v>
      </c>
      <c r="E6" s="34">
        <f>+((Variables!$M$26/Variables!$M$31)+(Variables!$M$27/Variables!$M$32))/2</f>
        <v>1</v>
      </c>
      <c r="F6" s="34">
        <f t="shared" si="0"/>
        <v>1.55</v>
      </c>
      <c r="G6" s="34">
        <f t="shared" si="1"/>
        <v>-0.35483870967741937</v>
      </c>
      <c r="H6" s="35">
        <f>+Variables!$M$34+Variables!$M$35+Variables!$M$36+Variables!$M$37</f>
        <v>4</v>
      </c>
      <c r="I6" s="35">
        <f>+((Variables!$M$19*Variables!$M$34)+(Variables!$M$20*Variables!$M$35)+(Cálculo!G6*Variables!$M$36)+(Variables!$M$21*Variables!$M$37))/Cálculo!H6</f>
        <v>-8.1209677419354837E-2</v>
      </c>
      <c r="J6" s="36">
        <f>+Variables!$M$40+K6</f>
        <v>1.635128189036749E-2</v>
      </c>
      <c r="K6" s="37">
        <f>(Variables!$M$42*((1+Variables!$M$43)^(Variables!$M$44+0.63)-1)+Variables!$M$45*((1+Variables!$M$46)^Variables!$M$47-1))/Variables!$M$48</f>
        <v>6.3512818903674884E-3</v>
      </c>
      <c r="L6" s="35">
        <f>(Variables!$M$12+Variables!$M$13+Variables!$M$14+Variables!$M$15+Variables!$M$16)*(Variables!$M$17+Variables!$M$18+J6)</f>
        <v>0.13175640945183748</v>
      </c>
      <c r="M6" s="38">
        <f>((1-Variables!$M$57)*O6*Variables!$M$58+Variables!$M$59+Variables!$M$60)/Variables!$M$61</f>
        <v>2</v>
      </c>
      <c r="N6" s="39">
        <f>L6+((Variables!$M$52+Variables!$M$53+Variables!$M$54)/Variables!$M$55)+M6</f>
        <v>5.1317564094518371</v>
      </c>
      <c r="O6" s="40">
        <f>+Variables!$M$5*(1-Variables!$M$8)*(Variables!$M$6/Variables!$M$7)</f>
        <v>1</v>
      </c>
    </row>
    <row r="7" spans="1:15" s="32" customFormat="1" ht="21" x14ac:dyDescent="0.3">
      <c r="A7" s="44">
        <v>42156</v>
      </c>
      <c r="B7" s="33"/>
      <c r="C7" s="33"/>
      <c r="D7" s="34">
        <f>+((Variables!$O$29/Variables!$O$31)+(Variables!$O$30/Variables!$O$32))/2</f>
        <v>1</v>
      </c>
      <c r="E7" s="34">
        <f>+((Variables!$O$26/Variables!$O$31)+(Variables!$O$27/Variables!$O$32))/2</f>
        <v>1</v>
      </c>
      <c r="F7" s="34">
        <f t="shared" si="0"/>
        <v>1.55</v>
      </c>
      <c r="G7" s="34">
        <f t="shared" si="1"/>
        <v>-0.35483870967741937</v>
      </c>
      <c r="H7" s="35">
        <f>+Variables!$O$34+Variables!$O$35+Variables!$O$36+Variables!$O$37</f>
        <v>4</v>
      </c>
      <c r="I7" s="35">
        <f>+((Variables!$O$19*Variables!$O$34)+(Variables!$O$20*Variables!$O$35)+(Cálculo!G7*Variables!$O$36)+(Variables!$O$21*Variables!$O$37))/Cálculo!H7</f>
        <v>-8.1209677419354837E-2</v>
      </c>
      <c r="J7" s="36">
        <f>+Variables!$O$40+K7</f>
        <v>1.635128189036749E-2</v>
      </c>
      <c r="K7" s="37">
        <f>(Variables!$O$42*((1+Variables!$O$43)^(Variables!$O$44+0.63)-1)+Variables!$O$45*((1+Variables!$O$46)^Variables!$O$47-1))/Variables!$O$48</f>
        <v>6.3512818903674884E-3</v>
      </c>
      <c r="L7" s="35">
        <f>(Variables!$O$12+Variables!$O$13+Variables!$O$14+Variables!$O$15+Variables!$O$16)*(Variables!$O$17+Variables!$O$18+J7)</f>
        <v>0.13175640945183748</v>
      </c>
      <c r="M7" s="38">
        <f>((1-Variables!$O$57)*O7*Variables!$O$58+Variables!$O$59+Variables!$O$60)/Variables!$O$61</f>
        <v>2</v>
      </c>
      <c r="N7" s="39">
        <f>L7+((Variables!$O$52+Variables!$O$53+Variables!$O$54)/Variables!$O$55)+M7</f>
        <v>5.1317564094518371</v>
      </c>
      <c r="O7" s="40">
        <f>+Variables!$O$5*(1-Variables!$O$8)*(Variables!$O$6/Variables!$O$7)</f>
        <v>1</v>
      </c>
    </row>
    <row r="8" spans="1:15" s="32" customFormat="1" ht="21" x14ac:dyDescent="0.3">
      <c r="A8" s="44">
        <v>42186</v>
      </c>
      <c r="B8" s="33"/>
      <c r="C8" s="33"/>
      <c r="D8" s="34">
        <f>+((Variables!$Q$29/Variables!$Q$31)+(Variables!$Q$30/Variables!$Q$32))/2</f>
        <v>1</v>
      </c>
      <c r="E8" s="34">
        <f>+((Variables!$Q$26/Variables!$Q$31)+(Variables!$Q$27/Variables!$Q$32))/2</f>
        <v>1</v>
      </c>
      <c r="F8" s="34">
        <f t="shared" si="0"/>
        <v>1.55</v>
      </c>
      <c r="G8" s="34">
        <f t="shared" si="1"/>
        <v>-0.35483870967741937</v>
      </c>
      <c r="H8" s="35">
        <f>+Variables!$Q$34+Variables!$Q$35+Variables!$Q$36+Variables!$Q$37</f>
        <v>4</v>
      </c>
      <c r="I8" s="35">
        <f>+((Variables!$Q$19*Variables!$Q$34)+(Variables!$Q$20*Variables!$Q$35)+(Cálculo!G8*Variables!$Q$36)+(Variables!$Q$21*Variables!$Q$37))/Cálculo!H8</f>
        <v>-8.1209677419354837E-2</v>
      </c>
      <c r="J8" s="36">
        <f>+Variables!$Q$40+K8</f>
        <v>1.635128189036749E-2</v>
      </c>
      <c r="K8" s="37">
        <f>(Variables!$Q$42*((1+Variables!$Q$43)^(Variables!$Q$44+0.63)-1)+Variables!$Q$45*((1+Variables!$Q$46)^Variables!$Q$47-1))/Variables!$Q$48</f>
        <v>6.3512818903674884E-3</v>
      </c>
      <c r="L8" s="35">
        <f>(Variables!$Q$12+Variables!$Q$13+Variables!$Q$14+Variables!$Q$15+Variables!$Q$16)*(Variables!$Q$17+Variables!$Q$18+J8)</f>
        <v>0.13175640945183748</v>
      </c>
      <c r="M8" s="38">
        <f>((1-Variables!$Q$57)*O8*Variables!$Q$58+Variables!$Q$59+Variables!$Q$60)/Variables!$Q$61</f>
        <v>2</v>
      </c>
      <c r="N8" s="39">
        <f>L8+((Variables!$Q$52+Variables!$Q$53+Variables!$Q$54)/Variables!$Q$55)+M8</f>
        <v>5.1317564094518371</v>
      </c>
      <c r="O8" s="40">
        <f>+Variables!$Q$5*(1-Variables!$Q$8)*(Variables!$Q$6/Variables!$Q$7)</f>
        <v>1</v>
      </c>
    </row>
    <row r="9" spans="1:15" s="32" customFormat="1" ht="21" x14ac:dyDescent="0.3">
      <c r="A9" s="44">
        <v>42217</v>
      </c>
      <c r="B9" s="33"/>
      <c r="C9" s="33"/>
      <c r="D9" s="34">
        <f>+((Variables!$S$29/Variables!$S$31)+(Variables!$S$30/Variables!$S$32))/2</f>
        <v>1</v>
      </c>
      <c r="E9" s="34">
        <f>+((Variables!$S$26/Variables!$S$31)+(Variables!$S$27/Variables!$S$32))/2</f>
        <v>1</v>
      </c>
      <c r="F9" s="34">
        <f t="shared" si="0"/>
        <v>1.55</v>
      </c>
      <c r="G9" s="34">
        <f t="shared" si="1"/>
        <v>-0.35483870967741937</v>
      </c>
      <c r="H9" s="35">
        <f>+Variables!$S$34+Variables!$S$35+Variables!$S$36+Variables!$S$37</f>
        <v>4</v>
      </c>
      <c r="I9" s="35">
        <f>+((Variables!$S$19*Variables!$S$34)+(Variables!$S$20*Variables!$S$35)+(Cálculo!G9*Variables!$S$36)+(Variables!$S$21*Variables!$S$37))/Cálculo!H9</f>
        <v>-8.1209677419354837E-2</v>
      </c>
      <c r="J9" s="36">
        <f>+Variables!$S$40+K9</f>
        <v>1.635128189036749E-2</v>
      </c>
      <c r="K9" s="37">
        <f>(Variables!$S$42*((1+Variables!$S$43)^(Variables!$S$44+0.63)-1)+Variables!$S$45*((1+Variables!$S$46)^Variables!$S$47-1))/Variables!$S$48</f>
        <v>6.3512818903674884E-3</v>
      </c>
      <c r="L9" s="35">
        <f>(Variables!$S$12+Variables!$S$13+Variables!$S$14+Variables!$S$15+Variables!$S$16)*(Variables!$S$17+Variables!$S$18+J9)</f>
        <v>0.13175640945183748</v>
      </c>
      <c r="M9" s="38">
        <f>((1-Variables!$S$57)*O9*Variables!$S$58+Variables!$S$59+Variables!$S$60)/Variables!$S$61</f>
        <v>2</v>
      </c>
      <c r="N9" s="39">
        <f>L9+((Variables!$S$52+Variables!$S$53+Variables!$S$54)/Variables!$S$55)+M9</f>
        <v>5.1317564094518371</v>
      </c>
      <c r="O9" s="40">
        <f>+Variables!$S$5*(1-Variables!$S$8)*(Variables!$S$6/Variables!$S$7)</f>
        <v>1</v>
      </c>
    </row>
    <row r="10" spans="1:15" s="32" customFormat="1" ht="21" x14ac:dyDescent="0.3">
      <c r="A10" s="44">
        <v>42248</v>
      </c>
      <c r="B10" s="33"/>
      <c r="C10" s="33"/>
      <c r="D10" s="34">
        <f>+((Variables!$U$29/Variables!$U$31)+(Variables!$U$30/Variables!$U$32))/2</f>
        <v>1</v>
      </c>
      <c r="E10" s="34">
        <f>+((Variables!$U$26/Variables!$U$31)+(Variables!$U$27/Variables!$U$32))/2</f>
        <v>1</v>
      </c>
      <c r="F10" s="34">
        <f t="shared" si="0"/>
        <v>1.55</v>
      </c>
      <c r="G10" s="34">
        <f t="shared" si="1"/>
        <v>-0.35483870967741937</v>
      </c>
      <c r="H10" s="35">
        <f>+Variables!$U$34+Variables!$U$35+Variables!$U$36+Variables!$U$37</f>
        <v>4</v>
      </c>
      <c r="I10" s="35">
        <f>+((Variables!$U$19*Variables!$U$34)+(Variables!$U$20*Variables!$U$35)+(Cálculo!G10*Variables!$U$36)+(Variables!$U$21*Variables!$U$37))/Cálculo!H10</f>
        <v>-8.1209677419354837E-2</v>
      </c>
      <c r="J10" s="36">
        <f>+Variables!$U$40+K10</f>
        <v>1.635128189036749E-2</v>
      </c>
      <c r="K10" s="37">
        <f>(Variables!$U$42*((1+Variables!$U$43)^(Variables!$U$44+0.63)-1)+Variables!$U$45*((1+Variables!$U$46)^Variables!$U$47-1))/Variables!$U$48</f>
        <v>6.3512818903674884E-3</v>
      </c>
      <c r="L10" s="35">
        <f>(Variables!$U$12+Variables!$U$13+Variables!$U$14+Variables!$U$15+Variables!$U$16)*(Variables!$U$17+Variables!$U$18+J10)</f>
        <v>0.13175640945183748</v>
      </c>
      <c r="M10" s="38">
        <f>((1-Variables!$U$57)*O10*Variables!$U$58+Variables!$U$59+Variables!$U$60)/Variables!$U$61</f>
        <v>2</v>
      </c>
      <c r="N10" s="39">
        <f>L10+((Variables!$U$52+Variables!$U$53+Variables!$U$54)/Variables!$U$55)+M10</f>
        <v>5.1317564094518371</v>
      </c>
      <c r="O10" s="40">
        <f>+Variables!$U$5*(1-Variables!$U$8)*(Variables!$U$6/Variables!$U$7)</f>
        <v>1</v>
      </c>
    </row>
    <row r="11" spans="1:15" s="32" customFormat="1" ht="21" x14ac:dyDescent="0.3">
      <c r="A11" s="44">
        <v>42278</v>
      </c>
      <c r="B11" s="33"/>
      <c r="C11" s="33"/>
      <c r="D11" s="34">
        <f>+((Variables!$W$29/Variables!$W$31)+(Variables!$W$30/Variables!$W$32))/2</f>
        <v>1</v>
      </c>
      <c r="E11" s="34">
        <f>+((Variables!$W$26/Variables!$W$31)+(Variables!$W$27/Variables!$W$32))/2</f>
        <v>1</v>
      </c>
      <c r="F11" s="34">
        <f t="shared" si="0"/>
        <v>1.55</v>
      </c>
      <c r="G11" s="34">
        <f t="shared" si="1"/>
        <v>-0.35483870967741937</v>
      </c>
      <c r="H11" s="35">
        <f>+Variables!$W$34+Variables!$W$35+Variables!$W$36+Variables!$W$37</f>
        <v>4</v>
      </c>
      <c r="I11" s="35">
        <f>+((Variables!$W$19*Variables!$W$34)+(Variables!$W$20*Variables!$W$35)+(Cálculo!G11*Variables!$W$36)+(Variables!$W$21*Variables!$W$37))/Cálculo!H11</f>
        <v>-8.1209677419354837E-2</v>
      </c>
      <c r="J11" s="36">
        <f>+Variables!$W$40+K11</f>
        <v>1.635128189036749E-2</v>
      </c>
      <c r="K11" s="37">
        <f>(Variables!$W$42*((1+Variables!$W$43)^(Variables!$W$44+0.63)-1)+Variables!$W$45*((1+Variables!$W$46)^Variables!$W$47-1))/Variables!$W$48</f>
        <v>6.3512818903674884E-3</v>
      </c>
      <c r="L11" s="35">
        <f>(Variables!$W$12+Variables!$W$13+Variables!$W$14+Variables!$W$15+Variables!$W$16)*(Variables!$W$17+Variables!$W$18+J11)</f>
        <v>0.13175640945183748</v>
      </c>
      <c r="M11" s="38">
        <f>((1-Variables!$W$57)*O11*Variables!$W$58+Variables!$W$59+Variables!$W$60)/Variables!$W$61</f>
        <v>2</v>
      </c>
      <c r="N11" s="39">
        <f>L11+((Variables!$W$52+Variables!$W$53+Variables!$W$54)/Variables!$W$55)+M11</f>
        <v>5.1317564094518371</v>
      </c>
      <c r="O11" s="40">
        <f>+Variables!$W$5*(1-Variables!$W$8)*(Variables!$W$6/Variables!$W$7)</f>
        <v>1</v>
      </c>
    </row>
    <row r="12" spans="1:15" s="32" customFormat="1" ht="21" x14ac:dyDescent="0.3">
      <c r="A12" s="44">
        <v>42309</v>
      </c>
      <c r="B12" s="33"/>
      <c r="C12" s="33"/>
      <c r="D12" s="34">
        <f>+((Variables!$Y$29/Variables!$Y$31)+(Variables!$Y$30/Variables!$Y$32))/2</f>
        <v>1</v>
      </c>
      <c r="E12" s="34">
        <f>+((Variables!$Y$26/Variables!$Y$31)+(Variables!$Y$27/Variables!$Y$32))/2</f>
        <v>1</v>
      </c>
      <c r="F12" s="34">
        <f t="shared" si="0"/>
        <v>1.55</v>
      </c>
      <c r="G12" s="34">
        <f t="shared" si="1"/>
        <v>-0.35483870967741937</v>
      </c>
      <c r="H12" s="35">
        <f>+Variables!$Y$34+Variables!$Y$35+Variables!$Y$36+Variables!$Y$37</f>
        <v>4</v>
      </c>
      <c r="I12" s="35">
        <f>+((Variables!$Y$19*Variables!$Y$34)+(Variables!$Y$20*Variables!$Y$35)+(Cálculo!G12*Variables!$Y$36)+(Variables!$Y$21*Variables!$Y$37))/Cálculo!H12</f>
        <v>-8.1209677419354837E-2</v>
      </c>
      <c r="J12" s="36">
        <f>+Variables!$Y$40+K12</f>
        <v>1.635128189036749E-2</v>
      </c>
      <c r="K12" s="37">
        <f>(Variables!$Y$42*((1+Variables!$Y$43)^(Variables!$Y$44+0.63)-1)+Variables!$Y$45*((1+Variables!$Y$46)^Variables!$Y$47-1))/Variables!$Y$48</f>
        <v>6.3512818903674884E-3</v>
      </c>
      <c r="L12" s="35">
        <f>(Variables!$Y$12+Variables!$Y$13+Variables!$Y$14+Variables!$Y$15+Variables!$Y$16)*(Variables!$Y$17+Variables!$Y$18+J12)</f>
        <v>0.13175640945183748</v>
      </c>
      <c r="M12" s="38">
        <f>((1-Variables!$Y$57)*O12*Variables!$Y$58+Variables!$Y$59+Variables!$Y$60)/Variables!$Y$61</f>
        <v>2</v>
      </c>
      <c r="N12" s="39">
        <f>L12+((Variables!$Y$52+Variables!$Y$53+Variables!$Y$54)/Variables!$Y$55)+M12</f>
        <v>5.1317564094518371</v>
      </c>
      <c r="O12" s="40">
        <f>+Variables!$Y$5*(1-Variables!$Y$8)*(Variables!$Y$6/Variables!$Y$7)</f>
        <v>1</v>
      </c>
    </row>
    <row r="13" spans="1:15" ht="18.75" customHeight="1" x14ac:dyDescent="0.25">
      <c r="A13" s="44">
        <v>42339</v>
      </c>
      <c r="B13" s="33"/>
      <c r="C13" s="33"/>
      <c r="D13" s="34">
        <f>+((Variables!$AA$29/Variables!$AA$31)+(Variables!$AA$30/Variables!$AA$32))/2</f>
        <v>1</v>
      </c>
      <c r="E13" s="34">
        <f>+((Variables!$AA$26/Variables!$AA$31)+(Variables!$AA$27/Variables!$AA$32))/2</f>
        <v>1</v>
      </c>
      <c r="F13" s="34">
        <f t="shared" si="0"/>
        <v>1.55</v>
      </c>
      <c r="G13" s="34">
        <f t="shared" si="1"/>
        <v>-0.35483870967741937</v>
      </c>
      <c r="H13" s="35">
        <f>+Variables!$AA$34+Variables!$AA$35+Variables!$AA$36+Variables!$AA$37</f>
        <v>4</v>
      </c>
      <c r="I13" s="35">
        <f>+((Variables!$AA$19*Variables!$AA$34)+(Variables!$AA$20*Variables!$AA$35)+(Cálculo!G13*Variables!$AA$36)+(Variables!$AA$21*Variables!$AA$37))/Cálculo!H13</f>
        <v>-8.1209677419354837E-2</v>
      </c>
      <c r="J13" s="36">
        <f>+Variables!$AA$40+K13</f>
        <v>1.635128189036749E-2</v>
      </c>
      <c r="K13" s="37">
        <f>(Variables!$AA$42*((1+Variables!$AA$43)^(Variables!$AA$44+0.63)-1)+Variables!$AA$45*((1+Variables!$AA$46)^Variables!$AA$47-1))/Variables!$AA$48</f>
        <v>6.3512818903674884E-3</v>
      </c>
      <c r="L13" s="35">
        <f>(Variables!$AA$12+Variables!$AA$13+Variables!$AA$14+Variables!$AA$15+Variables!$AA$16)*(Variables!$AA$17+Variables!$AA$18+J13)</f>
        <v>0.13175640945183748</v>
      </c>
      <c r="M13" s="38">
        <f>((1-Variables!$AA$57)*O13*Variables!$AA$58+Variables!$AA$59+Variables!$AA$60)/Variables!$AA$61</f>
        <v>2</v>
      </c>
      <c r="N13" s="39">
        <f>L13+((Variables!$AA$52+Variables!$AA$53+Variables!$AA$54)/Variables!$AA$55)+M13</f>
        <v>5.1317564094518371</v>
      </c>
      <c r="O13" s="40">
        <f>+Variables!$AA$5*(1-Variables!$AA$8)*(Variables!$AA$6/Variables!$AA$7)</f>
        <v>1</v>
      </c>
    </row>
    <row r="14" spans="1:15" ht="18.75" x14ac:dyDescent="0.3">
      <c r="A14" s="42"/>
      <c r="B14" s="42"/>
      <c r="C14" s="42"/>
    </row>
  </sheetData>
  <sheetProtection algorithmName="SHA-512" hashValue="96kDV2DcD4/rXdYpRHrEs8YaPnkL0C1O9Eyk/spXX2HwHDm1MSOUVBaWbgJPupYSM41s/V8Ul29Vgu/BVi6VQw==" saltValue="kYqW7VK4do8VSwnYOtdNnw==" spinCount="100000" sheet="1" objects="1" scenarios="1" formatCells="0" formatColumns="0" formatRows="0" insertColumns="0" insertRows="0" insertHyperlinks="0" deleteColumns="0" deleteRows="0" selectLockedCells="1" sort="0" autoFilter="0" pivotTables="0"/>
  <protectedRanges>
    <protectedRange algorithmName="SHA-512" hashValue="mhV57+HkQb1dMr06Skt4mP2MnrCSjYa8uFESdfX4clQQ4RizYpM+6i1n2kzBy1YP7Ir9wyJlLsX0uccEIsY4hg==" saltValue="Usyhx+mhzeITUWydbtb34w==" spinCount="100000" sqref="O2:O13 D2:N13" name="Rango1"/>
  </protectedRanges>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'listas desplegables'!$B$2:$B$30</xm:f>
          </x14:formula1>
          <xm:sqref>C2:C13</xm:sqref>
        </x14:dataValidation>
        <x14:dataValidation type="list" showInputMessage="1" showErrorMessage="1">
          <x14:formula1>
            <xm:f>'listas desplegables'!$A$2:$A$83</xm:f>
          </x14:formula1>
          <xm:sqref>B2:B13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workbookViewId="0">
      <selection activeCell="B74" sqref="B74"/>
    </sheetView>
  </sheetViews>
  <sheetFormatPr baseColWidth="10" defaultColWidth="11.42578125" defaultRowHeight="15" x14ac:dyDescent="0.25"/>
  <cols>
    <col min="1" max="1" width="72.28515625" style="27" bestFit="1" customWidth="1"/>
    <col min="2" max="2" width="41.28515625" style="27" bestFit="1" customWidth="1"/>
    <col min="3" max="16384" width="11.42578125" style="27"/>
  </cols>
  <sheetData>
    <row r="1" spans="1:2" ht="18" x14ac:dyDescent="0.25">
      <c r="A1" s="15" t="s">
        <v>109</v>
      </c>
      <c r="B1" s="15" t="s">
        <v>110</v>
      </c>
    </row>
    <row r="2" spans="1:2" x14ac:dyDescent="0.25">
      <c r="A2" t="s">
        <v>216</v>
      </c>
      <c r="B2" t="s">
        <v>127</v>
      </c>
    </row>
    <row r="3" spans="1:2" x14ac:dyDescent="0.25">
      <c r="A3" t="s">
        <v>120</v>
      </c>
      <c r="B3" t="s">
        <v>144</v>
      </c>
    </row>
    <row r="4" spans="1:2" x14ac:dyDescent="0.25">
      <c r="A4" t="s">
        <v>137</v>
      </c>
      <c r="B4" t="s">
        <v>126</v>
      </c>
    </row>
    <row r="5" spans="1:2" x14ac:dyDescent="0.25">
      <c r="A5" t="s">
        <v>217</v>
      </c>
      <c r="B5" t="s">
        <v>212</v>
      </c>
    </row>
    <row r="6" spans="1:2" x14ac:dyDescent="0.25">
      <c r="A6" t="s">
        <v>118</v>
      </c>
      <c r="B6" t="s">
        <v>134</v>
      </c>
    </row>
    <row r="7" spans="1:2" x14ac:dyDescent="0.25">
      <c r="A7" t="s">
        <v>139</v>
      </c>
      <c r="B7" t="s">
        <v>112</v>
      </c>
    </row>
    <row r="8" spans="1:2" x14ac:dyDescent="0.25">
      <c r="A8" t="s">
        <v>218</v>
      </c>
      <c r="B8" t="s">
        <v>138</v>
      </c>
    </row>
    <row r="9" spans="1:2" x14ac:dyDescent="0.25">
      <c r="A9" t="s">
        <v>206</v>
      </c>
      <c r="B9" t="s">
        <v>124</v>
      </c>
    </row>
    <row r="10" spans="1:2" x14ac:dyDescent="0.25">
      <c r="A10" t="s">
        <v>128</v>
      </c>
      <c r="B10" t="s">
        <v>141</v>
      </c>
    </row>
    <row r="11" spans="1:2" x14ac:dyDescent="0.25">
      <c r="A11" t="s">
        <v>219</v>
      </c>
      <c r="B11" t="s">
        <v>214</v>
      </c>
    </row>
    <row r="12" spans="1:2" x14ac:dyDescent="0.25">
      <c r="A12" t="s">
        <v>143</v>
      </c>
      <c r="B12" t="s">
        <v>140</v>
      </c>
    </row>
    <row r="13" spans="1:2" x14ac:dyDescent="0.25">
      <c r="A13" t="s">
        <v>130</v>
      </c>
      <c r="B13" t="s">
        <v>148</v>
      </c>
    </row>
    <row r="14" spans="1:2" x14ac:dyDescent="0.25">
      <c r="A14" t="s">
        <v>142</v>
      </c>
      <c r="B14" t="s">
        <v>122</v>
      </c>
    </row>
    <row r="15" spans="1:2" x14ac:dyDescent="0.25">
      <c r="A15" t="s">
        <v>145</v>
      </c>
      <c r="B15" t="s">
        <v>121</v>
      </c>
    </row>
    <row r="16" spans="1:2" x14ac:dyDescent="0.25">
      <c r="A16" t="s">
        <v>220</v>
      </c>
      <c r="B16" t="s">
        <v>168</v>
      </c>
    </row>
    <row r="17" spans="1:2" x14ac:dyDescent="0.25">
      <c r="A17" t="s">
        <v>135</v>
      </c>
      <c r="B17" t="s">
        <v>146</v>
      </c>
    </row>
    <row r="18" spans="1:2" x14ac:dyDescent="0.25">
      <c r="A18" t="s">
        <v>132</v>
      </c>
      <c r="B18" t="s">
        <v>129</v>
      </c>
    </row>
    <row r="19" spans="1:2" x14ac:dyDescent="0.25">
      <c r="A19" t="s">
        <v>150</v>
      </c>
      <c r="B19" t="s">
        <v>161</v>
      </c>
    </row>
    <row r="20" spans="1:2" x14ac:dyDescent="0.25">
      <c r="A20" t="s">
        <v>152</v>
      </c>
      <c r="B20" s="27" t="s">
        <v>215</v>
      </c>
    </row>
    <row r="21" spans="1:2" x14ac:dyDescent="0.25">
      <c r="A21" t="s">
        <v>151</v>
      </c>
      <c r="B21" t="s">
        <v>157</v>
      </c>
    </row>
    <row r="22" spans="1:2" x14ac:dyDescent="0.25">
      <c r="A22" t="s">
        <v>163</v>
      </c>
      <c r="B22" t="s">
        <v>131</v>
      </c>
    </row>
    <row r="23" spans="1:2" x14ac:dyDescent="0.25">
      <c r="A23" t="s">
        <v>169</v>
      </c>
      <c r="B23" t="s">
        <v>158</v>
      </c>
    </row>
    <row r="24" spans="1:2" x14ac:dyDescent="0.25">
      <c r="A24" t="s">
        <v>178</v>
      </c>
      <c r="B24" t="s">
        <v>166</v>
      </c>
    </row>
    <row r="25" spans="1:2" x14ac:dyDescent="0.25">
      <c r="A25" t="s">
        <v>147</v>
      </c>
      <c r="B25" t="s">
        <v>119</v>
      </c>
    </row>
    <row r="26" spans="1:2" x14ac:dyDescent="0.25">
      <c r="A26" t="s">
        <v>156</v>
      </c>
      <c r="B26" t="s">
        <v>213</v>
      </c>
    </row>
    <row r="27" spans="1:2" x14ac:dyDescent="0.25">
      <c r="A27" t="s">
        <v>190</v>
      </c>
      <c r="B27" t="s">
        <v>133</v>
      </c>
    </row>
    <row r="28" spans="1:2" x14ac:dyDescent="0.25">
      <c r="A28" t="s">
        <v>171</v>
      </c>
      <c r="B28" t="s">
        <v>136</v>
      </c>
    </row>
    <row r="29" spans="1:2" x14ac:dyDescent="0.25">
      <c r="A29" t="s">
        <v>172</v>
      </c>
      <c r="B29" t="s">
        <v>211</v>
      </c>
    </row>
    <row r="30" spans="1:2" x14ac:dyDescent="0.25">
      <c r="A30" t="s">
        <v>173</v>
      </c>
      <c r="B30" t="s">
        <v>153</v>
      </c>
    </row>
    <row r="31" spans="1:2" ht="14.45" x14ac:dyDescent="0.3">
      <c r="A31" t="s">
        <v>155</v>
      </c>
    </row>
    <row r="32" spans="1:2" ht="14.45" x14ac:dyDescent="0.3">
      <c r="A32" t="s">
        <v>123</v>
      </c>
    </row>
    <row r="33" spans="1:2" ht="14.45" x14ac:dyDescent="0.3">
      <c r="A33" t="s">
        <v>160</v>
      </c>
    </row>
    <row r="34" spans="1:2" ht="14.45" x14ac:dyDescent="0.3">
      <c r="A34" t="s">
        <v>162</v>
      </c>
    </row>
    <row r="35" spans="1:2" ht="14.45" x14ac:dyDescent="0.3">
      <c r="A35" t="s">
        <v>154</v>
      </c>
      <c r="B35"/>
    </row>
    <row r="36" spans="1:2" ht="14.45" x14ac:dyDescent="0.3">
      <c r="A36" t="s">
        <v>207</v>
      </c>
      <c r="B36"/>
    </row>
    <row r="37" spans="1:2" ht="14.45" x14ac:dyDescent="0.3">
      <c r="A37" t="s">
        <v>208</v>
      </c>
    </row>
    <row r="38" spans="1:2" ht="14.45" x14ac:dyDescent="0.3">
      <c r="A38" t="s">
        <v>159</v>
      </c>
      <c r="B38"/>
    </row>
    <row r="39" spans="1:2" x14ac:dyDescent="0.25">
      <c r="A39" t="s">
        <v>181</v>
      </c>
      <c r="B39"/>
    </row>
    <row r="40" spans="1:2" x14ac:dyDescent="0.25">
      <c r="A40" t="s">
        <v>165</v>
      </c>
      <c r="B40"/>
    </row>
    <row r="41" spans="1:2" x14ac:dyDescent="0.25">
      <c r="A41" t="s">
        <v>177</v>
      </c>
    </row>
    <row r="42" spans="1:2" x14ac:dyDescent="0.25">
      <c r="A42" t="s">
        <v>209</v>
      </c>
    </row>
    <row r="43" spans="1:2" x14ac:dyDescent="0.25">
      <c r="A43" t="s">
        <v>194</v>
      </c>
    </row>
    <row r="44" spans="1:2" x14ac:dyDescent="0.25">
      <c r="A44" t="s">
        <v>167</v>
      </c>
    </row>
    <row r="45" spans="1:2" x14ac:dyDescent="0.25">
      <c r="A45" t="s">
        <v>170</v>
      </c>
    </row>
    <row r="46" spans="1:2" x14ac:dyDescent="0.25">
      <c r="A46" t="s">
        <v>210</v>
      </c>
    </row>
    <row r="47" spans="1:2" x14ac:dyDescent="0.25">
      <c r="A47" t="s">
        <v>149</v>
      </c>
    </row>
    <row r="48" spans="1:2" x14ac:dyDescent="0.25">
      <c r="A48" t="s">
        <v>175</v>
      </c>
    </row>
    <row r="49" spans="1:1" x14ac:dyDescent="0.25">
      <c r="A49" t="s">
        <v>195</v>
      </c>
    </row>
    <row r="50" spans="1:1" x14ac:dyDescent="0.25">
      <c r="A50" t="s">
        <v>164</v>
      </c>
    </row>
    <row r="51" spans="1:1" x14ac:dyDescent="0.25">
      <c r="A51" t="s">
        <v>125</v>
      </c>
    </row>
    <row r="52" spans="1:1" x14ac:dyDescent="0.25">
      <c r="A52" t="s">
        <v>176</v>
      </c>
    </row>
    <row r="53" spans="1:1" x14ac:dyDescent="0.25">
      <c r="A53" t="s">
        <v>200</v>
      </c>
    </row>
    <row r="54" spans="1:1" x14ac:dyDescent="0.25">
      <c r="A54" t="s">
        <v>174</v>
      </c>
    </row>
    <row r="55" spans="1:1" x14ac:dyDescent="0.25">
      <c r="A55" t="s">
        <v>179</v>
      </c>
    </row>
    <row r="56" spans="1:1" x14ac:dyDescent="0.25">
      <c r="A56" t="s">
        <v>180</v>
      </c>
    </row>
    <row r="57" spans="1:1" x14ac:dyDescent="0.25">
      <c r="A57" t="s">
        <v>183</v>
      </c>
    </row>
    <row r="58" spans="1:1" x14ac:dyDescent="0.25">
      <c r="A58" t="s">
        <v>182</v>
      </c>
    </row>
    <row r="59" spans="1:1" x14ac:dyDescent="0.25">
      <c r="A59" t="s">
        <v>185</v>
      </c>
    </row>
    <row r="60" spans="1:1" x14ac:dyDescent="0.25">
      <c r="A60" t="s">
        <v>186</v>
      </c>
    </row>
    <row r="61" spans="1:1" x14ac:dyDescent="0.25">
      <c r="A61" t="s">
        <v>184</v>
      </c>
    </row>
    <row r="62" spans="1:1" x14ac:dyDescent="0.25">
      <c r="A62" t="s">
        <v>221</v>
      </c>
    </row>
    <row r="63" spans="1:1" x14ac:dyDescent="0.25">
      <c r="A63" t="s">
        <v>187</v>
      </c>
    </row>
    <row r="64" spans="1:1" x14ac:dyDescent="0.25">
      <c r="A64" t="s">
        <v>188</v>
      </c>
    </row>
    <row r="65" spans="1:1" x14ac:dyDescent="0.25">
      <c r="A65" t="s">
        <v>189</v>
      </c>
    </row>
    <row r="66" spans="1:1" x14ac:dyDescent="0.25">
      <c r="A66" t="s">
        <v>191</v>
      </c>
    </row>
    <row r="67" spans="1:1" x14ac:dyDescent="0.25">
      <c r="A67" t="s">
        <v>222</v>
      </c>
    </row>
    <row r="68" spans="1:1" x14ac:dyDescent="0.25">
      <c r="A68" t="s">
        <v>223</v>
      </c>
    </row>
    <row r="69" spans="1:1" x14ac:dyDescent="0.25">
      <c r="A69" t="s">
        <v>192</v>
      </c>
    </row>
    <row r="70" spans="1:1" x14ac:dyDescent="0.25">
      <c r="A70" t="s">
        <v>193</v>
      </c>
    </row>
    <row r="71" spans="1:1" x14ac:dyDescent="0.25">
      <c r="A71" t="s">
        <v>224</v>
      </c>
    </row>
    <row r="72" spans="1:1" x14ac:dyDescent="0.25">
      <c r="A72" t="s">
        <v>198</v>
      </c>
    </row>
    <row r="73" spans="1:1" x14ac:dyDescent="0.25">
      <c r="A73" t="s">
        <v>197</v>
      </c>
    </row>
    <row r="74" spans="1:1" x14ac:dyDescent="0.25">
      <c r="A74" t="s">
        <v>196</v>
      </c>
    </row>
    <row r="75" spans="1:1" x14ac:dyDescent="0.25">
      <c r="A75" t="s">
        <v>199</v>
      </c>
    </row>
    <row r="76" spans="1:1" x14ac:dyDescent="0.25">
      <c r="A76" t="s">
        <v>201</v>
      </c>
    </row>
    <row r="77" spans="1:1" x14ac:dyDescent="0.25">
      <c r="A77" t="s">
        <v>225</v>
      </c>
    </row>
    <row r="78" spans="1:1" x14ac:dyDescent="0.25">
      <c r="A78" t="s">
        <v>202</v>
      </c>
    </row>
    <row r="79" spans="1:1" x14ac:dyDescent="0.25">
      <c r="A79" t="s">
        <v>226</v>
      </c>
    </row>
    <row r="80" spans="1:1" x14ac:dyDescent="0.25">
      <c r="A80" s="27" t="s">
        <v>203</v>
      </c>
    </row>
    <row r="81" spans="1:1" x14ac:dyDescent="0.25">
      <c r="A81" s="27" t="s">
        <v>227</v>
      </c>
    </row>
    <row r="82" spans="1:1" x14ac:dyDescent="0.25">
      <c r="A82" s="27" t="s">
        <v>111</v>
      </c>
    </row>
    <row r="83" spans="1:1" x14ac:dyDescent="0.25">
      <c r="A83" s="27" t="s">
        <v>228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 Empresa</vt:lpstr>
      <vt:lpstr>Variables</vt:lpstr>
      <vt:lpstr>Cálculo</vt:lpstr>
      <vt:lpstr>listas desplegables</vt:lpstr>
    </vt:vector>
  </TitlesOfParts>
  <Company>ENDESA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CO51870921</dc:creator>
  <cp:lastModifiedBy>Luz Stella Rojas Macias</cp:lastModifiedBy>
  <dcterms:created xsi:type="dcterms:W3CDTF">2016-01-25T18:56:58Z</dcterms:created>
  <dcterms:modified xsi:type="dcterms:W3CDTF">2016-03-02T23:01:22Z</dcterms:modified>
</cp:coreProperties>
</file>